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" sheetId="1" r:id="rId1"/>
    <sheet name="прилож№1" sheetId="2" r:id="rId2"/>
    <sheet name="пр2" sheetId="3" r:id="rId3"/>
    <sheet name="прил3" sheetId="4" r:id="rId4"/>
    <sheet name="прил4" sheetId="5" r:id="rId5"/>
    <sheet name="прил5" sheetId="6" r:id="rId6"/>
    <sheet name="прил6" sheetId="7" r:id="rId7"/>
    <sheet name="прил7" sheetId="8" r:id="rId8"/>
    <sheet name="Лист1" sheetId="9" r:id="rId9"/>
    <sheet name="Лист2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<sst xmlns="http://schemas.openxmlformats.org/spreadsheetml/2006/main" count="1802" uniqueCount="450">
  <si>
    <t xml:space="preserve">                                                                                                                                                                    сельского Совета депутатов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</si>
  <si>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</si>
  <si>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 </t>
  </si>
  <si>
    <t>043</t>
  </si>
  <si>
    <t xml:space="preserve">Земельный налог с физических лиц,обладающих земельным участком, расположенным в границах сельских поселений  </t>
  </si>
  <si>
    <t>0020</t>
  </si>
  <si>
    <t>НАЦИОНАЛЬНАЯ БЕЗОПАСНОСТЬ И ПРАВООХРАНИТЕЛЬНАЯ ДЕЯТЕЛЬНОСТЬ</t>
  </si>
  <si>
    <t xml:space="preserve">Земельный налог с организаций </t>
  </si>
  <si>
    <t>033</t>
  </si>
  <si>
    <t>0300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</si>
  <si>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 отдельных органов местного самоуправления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</si>
  <si>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</si>
  <si>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</si>
  <si>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</si>
  <si>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</si>
  <si>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</si>
  <si>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</si>
  <si>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</si>
  <si>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</si>
  <si>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</si>
  <si>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</si>
  <si>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</si>
  <si>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</si>
  <si>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</si>
  <si>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</si>
  <si>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</si>
  <si>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</si>
  <si>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</si>
  <si>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11</t>
  </si>
  <si>
    <t>001</t>
  </si>
  <si>
    <t>Другие общегосударственные вопросы</t>
  </si>
  <si>
    <t>013</t>
  </si>
  <si>
    <t xml:space="preserve">                                                                                                Приложение № 1</t>
  </si>
  <si>
    <t>Приложение № 3</t>
  </si>
  <si>
    <t>Сумма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</si>
  <si>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</si>
  <si>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</si>
  <si>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</si>
  <si>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</si>
  <si>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</si>
  <si>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</si>
  <si>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1</t>
  </si>
  <si>
    <t>00</t>
  </si>
  <si>
    <t>0000</t>
  </si>
  <si>
    <t>110</t>
  </si>
  <si>
    <t>020</t>
  </si>
  <si>
    <t>06</t>
  </si>
  <si>
    <t>030</t>
  </si>
  <si>
    <t>10</t>
  </si>
  <si>
    <t>010</t>
  </si>
  <si>
    <t>040</t>
  </si>
  <si>
    <t>120</t>
  </si>
  <si>
    <t>2</t>
  </si>
  <si>
    <t>999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</si>
  <si>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</si>
  <si>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</si>
  <si>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</si>
  <si>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</si>
  <si>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</si>
  <si>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</si>
  <si>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</si>
  <si>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</si>
  <si>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</si>
  <si>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1000</t>
  </si>
  <si>
    <t>024</t>
  </si>
  <si>
    <t>4901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</si>
  <si>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</si>
  <si>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Раздел-
подраздел</t>
  </si>
  <si>
    <t>Национальная экономика</t>
  </si>
  <si>
    <t>0400</t>
  </si>
  <si>
    <t>Всего</t>
  </si>
  <si>
    <t>521 00 00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</si>
  <si>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</si>
  <si>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</t>
  </si>
  <si>
    <t>804 01 05 00 00 00 0000 000</t>
  </si>
  <si>
    <t>804 01 05 00 00 00 0000 500</t>
  </si>
  <si>
    <t>804 01 05 02 00 00 0000 500</t>
  </si>
  <si>
    <t>804 01 05 02 01 00 0000 510</t>
  </si>
  <si>
    <t>804 01 05 02 01 10 0000 510</t>
  </si>
  <si>
    <t>804 01 05 00 00 00 0000 600</t>
  </si>
  <si>
    <t>804 01 05 02 00 00 0000 600</t>
  </si>
  <si>
    <t>804 01 05 02 01 00 0000 610</t>
  </si>
  <si>
    <t>804 01 05 02 01 10 0000 610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</si>
  <si>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</si>
  <si>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</si>
  <si>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Приложение № 2</t>
  </si>
  <si>
    <t>Налог на имущество физических лиц</t>
  </si>
  <si>
    <t>804</t>
  </si>
  <si>
    <t>ДОХОДЫ ОТ ИСПОЛЬЗОВАНИЯ ИМУЩЕСТВА, НАХОДЯЩЕГОСЯ В ГОСУДАРСТВЕННОЙ И МУНИЦИПАЛЬНОЙ СОБСТВЕННОСТИ</t>
  </si>
  <si>
    <t>Администрация Вороковского сельсовета</t>
  </si>
  <si>
    <t>код ведомства</t>
  </si>
  <si>
    <t>раздел</t>
  </si>
  <si>
    <t>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</si>
  <si>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</si>
  <si>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</si>
  <si>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</si>
  <si>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</si>
  <si>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</si>
  <si>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14</t>
  </si>
  <si>
    <t>2000</t>
  </si>
  <si>
    <t>НАЛОГ НА ИМУЩЕСТВО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</si>
  <si>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 сумма платежа)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</si>
  <si>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(пени,проценты)</t>
  </si>
  <si>
    <t xml:space="preserve">Земельный налог, взимаемый по ставкам, установленным в соответствии с подпунктом 2 пунктом 1 статьи 394 Налогового кодекса Российской Федерации </t>
  </si>
  <si>
    <t>0409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</si>
  <si>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</si>
  <si>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</si>
  <si>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</si>
  <si>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Доходы от уплаты акцизов на автомобильный бензин, производимый на территории Россиской Федерации,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</si>
  <si>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</si>
  <si>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230</t>
  </si>
  <si>
    <t>240</t>
  </si>
  <si>
    <t>250</t>
  </si>
  <si>
    <t>260</t>
  </si>
  <si>
    <t>91 0 0000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</si>
  <si>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</si>
  <si>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</si>
  <si>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</si>
  <si>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</si>
  <si>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</si>
  <si>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 xml:space="preserve">сельского Совета депутатов </t>
  </si>
  <si>
    <t xml:space="preserve">                                                                                        Совета депутатов </t>
  </si>
  <si>
    <t>утверждено решением о бюджете</t>
  </si>
  <si>
    <t>уточненные назначения</t>
  </si>
  <si>
    <t>исполнено</t>
  </si>
  <si>
    <t>бюджетная роспись с учетом изменений</t>
  </si>
  <si>
    <t>% исполнения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</si>
  <si>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</si>
  <si>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</si>
  <si>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ассигнования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</si>
  <si>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</si>
  <si>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</si>
  <si>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</si>
  <si>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</si>
  <si>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</si>
  <si>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</si>
  <si>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</si>
  <si>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</si>
  <si>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02 1 8101</t>
  </si>
  <si>
    <t>Уличное освещение в рамках подпрограммы "Благоустройство территории Вороковского сельсовета"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</si>
  <si>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Расходы на выплату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</si>
  <si>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</si>
  <si>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</si>
  <si>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</si>
  <si>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</si>
  <si>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</si>
  <si>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227-1 и 228 Налогового кодекса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</si>
  <si>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</si>
  <si>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передоваемых полномочий субъектов Российской Федерации</t>
  </si>
  <si>
    <t>ВСЕГО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</si>
  <si>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</si>
  <si>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</si>
  <si>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</si>
  <si>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</si>
  <si>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</si>
  <si>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Жилищно-комунальное хозяйство</t>
  </si>
  <si>
    <t>Мобилизация и вневоинская подготовка</t>
  </si>
  <si>
    <t xml:space="preserve">Резервные фонды  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</si>
  <si>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</si>
  <si>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</si>
  <si>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</si>
  <si>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</si>
  <si>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</si>
  <si>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</si>
  <si>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</si>
  <si>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</si>
  <si>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</si>
  <si>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</si>
  <si>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</si>
  <si>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</si>
  <si>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</si>
  <si>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</si>
  <si>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</si>
  <si>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</si>
  <si>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</si>
  <si>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</si>
  <si>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</si>
  <si>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</si>
  <si>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</si>
  <si>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</si>
  <si>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Итого</t>
  </si>
  <si>
    <t>Приложение №7</t>
  </si>
  <si>
    <t>Национальная безопасность и правоохранительная деятельность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</si>
  <si>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</si>
  <si>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</si>
  <si>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</si>
  <si>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сельских поселений на выравнивание  бюджетной  обеспеченности из регионального фонда финансовой поддержки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</si>
  <si>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</si>
  <si>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0030</t>
  </si>
  <si>
    <t>Дотации бюджетам сельских поселений на выравнивание  бюджетной  обеспеченности из районного фонда финансовой поддержки</t>
  </si>
  <si>
    <t>Прочие межбюджетные трансферты, передаваемые бюджетам сельских поселений</t>
  </si>
  <si>
    <t>Обеспечение пожарной безопасности</t>
  </si>
  <si>
    <t>0110010210</t>
  </si>
  <si>
    <t>0130000000</t>
  </si>
  <si>
    <t>0130074120</t>
  </si>
  <si>
    <t>01300S4120</t>
  </si>
  <si>
    <t>0310</t>
  </si>
  <si>
    <t>Всего расходов</t>
  </si>
  <si>
    <t>Код ведомства</t>
  </si>
  <si>
    <t>ДРУГИЕ ОБЩЕГОСУДАРСТВЕННЫЕ ВОПРОСЫ</t>
  </si>
  <si>
    <t>43</t>
  </si>
  <si>
    <t>НАЦИОНАЛЬНАЯ ОБОРОНА</t>
  </si>
  <si>
    <t>Расходы на выплаты персоналу государственных (муниципальных) органов</t>
  </si>
  <si>
    <t>"Обеспечение пожарной безопасности"</t>
  </si>
  <si>
    <t>НАЦИОНАЛЬНАЯ ЭКОНОМИКА</t>
  </si>
  <si>
    <t>ЖИЛИЩНО-КОММУНАЛЬНОЕ ХОЗЯЙСТВО</t>
  </si>
  <si>
    <t xml:space="preserve">Всего расходов </t>
  </si>
  <si>
    <t>Приложение № 5</t>
  </si>
  <si>
    <t xml:space="preserve">                                                                                                                                                                                    Приложение № 4</t>
  </si>
  <si>
    <t>Приложение № 6</t>
  </si>
  <si>
    <t xml:space="preserve">Межбюджетные трансферты, передаваемые бюджетам муниципальных районов из бюджетов поселений </t>
  </si>
  <si>
    <t xml:space="preserve">код группы повида </t>
  </si>
  <si>
    <t>код аналитической классификации операций сектора государственного управления, относящихся к доходам бюджетов</t>
  </si>
  <si>
    <t>код классификации доходов бюджета</t>
  </si>
  <si>
    <t xml:space="preserve">Наименование кода классификации доходов бюджета </t>
  </si>
  <si>
    <t>Российская Федерация</t>
  </si>
  <si>
    <t>КРАСНОЯРСКИЙ КРАЙ</t>
  </si>
  <si>
    <t>Казачинский район</t>
  </si>
  <si>
    <t>РЕШЕНИЕ</t>
  </si>
  <si>
    <t>РЕШИЛ: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</si>
  <si>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</si>
  <si>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</si>
  <si>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3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</si>
  <si>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№7 к настоящему Решению</t>
  </si>
  <si>
    <t xml:space="preserve">      3. Настоящее Решение вступает в силу в день, следующий за днем его официального опубликования.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</si>
  <si>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</si>
  <si>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</si>
  <si>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15</t>
  </si>
  <si>
    <t>Дотации бюджетам сельских  поселений на выравнивание  бюджетной обеспеченности</t>
  </si>
  <si>
    <t>30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</si>
  <si>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</si>
  <si>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</si>
  <si>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</si>
  <si>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40</t>
  </si>
  <si>
    <t>49</t>
  </si>
  <si>
    <t>0002</t>
  </si>
  <si>
    <t>Прочие межбюджетные трансферты, передаваемые бюджетам  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</si>
  <si>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 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обеспечения безопасности населения"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</si>
  <si>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</si>
  <si>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</si>
  <si>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НАЛОГИ НА ТОВАРЫ (РАБОТЫ, УСЛУГИ), РЕАЛИЗУЕМЫЕ НА ТЕРРИТОРИИ РОССИЙСКОЙ ФЕДЕРАЦИИ</t>
  </si>
  <si>
    <t xml:space="preserve">Дотации бюджетам бюджетной системы </t>
  </si>
  <si>
    <t xml:space="preserve">Субвенции бюджетам сельских поселений на выполнение передаваемых  полномочий по созданию и обеспечению деятельности административных комиссий </t>
  </si>
  <si>
    <t>01200S5080</t>
  </si>
  <si>
    <t>Здравоохранение</t>
  </si>
  <si>
    <t>0900</t>
  </si>
  <si>
    <t>Другие вопросы в области здравоохранения</t>
  </si>
  <si>
    <t>0909</t>
  </si>
  <si>
    <t>01300S5550</t>
  </si>
  <si>
    <t>ЗДРАВООХРАНЕНИЕ</t>
  </si>
  <si>
    <t>44</t>
  </si>
  <si>
    <t>Галанинского сельского Совета депутатов</t>
  </si>
  <si>
    <t>Галанинский сельский Совет депутатов</t>
  </si>
  <si>
    <t xml:space="preserve">      расходов бюджета поселения по разделам, подразделам, целевым статьям (муниципальным программам Галанинского сельсовета непрограмным направлениям деятельности), группам, подгруппам видов расходов, классификации расходов Галанинского сельсовета, согласно приложению 5 к настоящему Решению</t>
  </si>
  <si>
    <t xml:space="preserve">      расходов бюджета поселения по ведомственной структуре расходов, разделам, подразделам, целевым статьям (муниципальным программам Галанинского сельсовета непрограмным направлениям деятельности), группам и пдгруппам видов расходов, классификации расходов, согласно приложению 6 к настоящему Решению</t>
  </si>
  <si>
    <t xml:space="preserve">Глава Галанинского сельсовета                                            Т.Е.Ритерс              </t>
  </si>
  <si>
    <t>Администрация Галанинского сельсовета</t>
  </si>
  <si>
    <t>Культура</t>
  </si>
  <si>
    <t>0801</t>
  </si>
  <si>
    <t>Физическая культура и спорт</t>
  </si>
  <si>
    <t>Муниципальная программа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</si>
  <si>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 "</t>
  </si>
  <si>
    <t>Уличное освещение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</si>
  <si>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Организация и содержание мест захоронения в рамках подпрограммы "Благоустройство территории Галанинского сельсовета " муниципальной программыф Галанинского сельсовета "Создание безопасных и комфортных условий для проживания на территории Галанинского сельсовета"</t>
  </si>
  <si>
    <t>Прочие мероприятия в области жилищно-комунального хозяйства в рамках подрограммы "Благоустройство територии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</si>
  <si>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"Содержание автомобильных дорог общего пользования Галанинского сельсовета "</t>
  </si>
  <si>
    <t>Реализация мероприятий направленных на повышение безопасности дорожного движения, в рамках подпрограммы " 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</si>
  <si>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Реализация мероприятий направленных на повышение безопасности дорожного движения, за счет средств местного бюджета, в рамках подпрограммы " 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</si>
  <si>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</si>
  <si>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01200S3950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</si>
  <si>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</si>
  <si>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"Прочие мероприятия Галанинского сельсовета"</t>
  </si>
  <si>
    <t>Обеспечение первичных мер пожарной безопасности 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</si>
  <si>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первичных мер пожарной безопасности за счет средств 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</si>
  <si>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</si>
  <si>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</si>
  <si>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Функционирование администрации Галанинского сельсовета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</si>
  <si>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</si>
  <si>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t>Субсидии бюджетным учреждениям</t>
  </si>
  <si>
    <t xml:space="preserve">Культура, кинематография    </t>
  </si>
  <si>
    <t>600</t>
  </si>
  <si>
    <t>Культура и кинематография</t>
  </si>
  <si>
    <t xml:space="preserve">Прочие МБТ  бюджетным, автономным учреждениям и иным некоммерческим организациям </t>
  </si>
  <si>
    <t>Физическая культура</t>
  </si>
  <si>
    <t>1101</t>
  </si>
  <si>
    <t>Прочие мероприятия в области занятости населения в рамках подпрограммы  "Благоустройство територии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</si>
  <si>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610</t>
  </si>
  <si>
    <t xml:space="preserve"> Физическая культура и спорт</t>
  </si>
  <si>
    <t xml:space="preserve"> Физическая культура </t>
  </si>
  <si>
    <t xml:space="preserve">  Субсидии бюджетным учреждениям</t>
  </si>
  <si>
    <t>КУЛЬТУРА</t>
  </si>
  <si>
    <t>1100S410</t>
  </si>
  <si>
    <t>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</si>
  <si>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</si>
  <si>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</si>
  <si>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Организация и содержание мест захоронения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</si>
  <si>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</si>
  <si>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сельсовета"</t>
  </si>
  <si>
    <t>Ремонт уличногоосвещения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</si>
  <si>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Содержание автомобильных дорог  и инженерных сооружений на них в границах городских округов и поселений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</si>
  <si>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первичных мер пожарной безопасности за счет средств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</si>
  <si>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 Галанинского сельсовета"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</si>
  <si>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</si>
  <si>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</si>
  <si>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"Благоустройство территории Галанинского сельсовета""</t>
  </si>
  <si>
    <t>Резервные фонды исполнительных органов местного самоуправления по администрации Галанинского сельсовета в рамках непрограмных расходов отдельных органов местного самоуправления</t>
  </si>
  <si>
    <t>АДМИНИСТРАЦИЯ ГАЛАНИНСКОГО СЕЛЬСОВЕТА</t>
  </si>
  <si>
    <t>Прочие мероприятия в области жилищно-коммунального хозяйства в рамках подпрограммы" 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</si>
  <si>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</si>
  <si>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Функционирование администрации Реализация государственной политики в области приватизации и управления государственной и муниципальной собственностьюского сельсовета</t>
  </si>
  <si>
    <t>Осуществление первичного воинского учета на территориях, где отсутствуют военные комиссариаты по администрации Реализация государственной политики в области приватизации и управления государственной и муниципальной собственностьюского сельсовета в рамках непрограмных расходов отдельных органов местного самоуправления</t>
  </si>
  <si>
    <t>Муниципальная программаГаланинского сельсовета "Создание безопасных и комфортных условий для проживания на территории Галанинского сельсовета"</t>
  </si>
  <si>
    <t xml:space="preserve">Содержание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Галанинского сельсовета" муниципальной программы Галанинскогоо сельсовета "Создание безопасных и комфортных условий для проживания на территории  Галанинского сельсовета" </t>
  </si>
  <si>
    <t>Содержание автомобильных дорог  и инженерных сооружений на них в границах городских округов и поселений  в рамках подпрограммы "Содержание автомобильных дорог общего пользования Галанинского сельсовета " муниципальной программы  Галанинского сельсовета "Создание безопасных и комфортных условий для проживания на территории  Галанинского сельсовета"</t>
  </si>
  <si>
    <t>01100S7410</t>
  </si>
  <si>
    <t>Уличное освещение в рамках подпрограммы "Благоустройство территорииГаланинского сельсовета" муниципальной программы Галанинского сельсовета "Создание безопасных и комфортных условий для проживания на территорииГаланинского сельсовета"</t>
  </si>
  <si>
    <t>Организация и содержание мест захоронения в рамках подпрограммы "Благоустройство территорииГаланинского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</si>
  <si>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Муниципальная программа  Галанинского сельсовета "Создание безопасных и комфортных условий для проживания на территории  Галанинского сельсовета"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</si>
  <si>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сельсовета", муниципальной программы  Галанинского сельсовета "Создание безопасных и комфортных условий для проживания на территории  Галанинского сельсовета"</t>
  </si>
  <si>
    <t>Обеспечение организации и проведения акарицидных обработок мест массового отдыха населения за счет средств местного бюджета в рамках подпрограммы "Прочие мероприятия  Галанинского сельсовета", муниципальной программы  Галанинского сельсовета "Создание безопасных и комфортных условий для проживания на территории  Галанинского сельсовета"</t>
  </si>
  <si>
    <t xml:space="preserve"> </t>
  </si>
  <si>
    <t>Прочие межбюджетные трансферты, передаваемые бюджетам сельских поселений на  организацию и проведение акарицидной обработки мест массового отдыха населения  в рамках муниципальной программы "Создание безопасных и комфортных условий для проживания на территории  Казачинского района"</t>
  </si>
  <si>
    <t>0130082020</t>
  </si>
  <si>
    <t>0314</t>
  </si>
  <si>
    <t>Обеспечение мероприятий по первичным мерам пожарной безопасности в рамках подпрогрпммы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</si>
  <si>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Прочие МБТ направленные на  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 Галанинского сельсовета" </t>
  </si>
  <si>
    <t>0007</t>
  </si>
  <si>
    <t xml:space="preserve">Прочие межбюджетные трансферты, передаваемые бюджетам сельских поселений на 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</si>
  <si>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</si>
  <si>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</si>
  <si>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</si>
  <si>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</si>
  <si>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</t>
  </si>
  <si>
    <t>33</t>
  </si>
  <si>
    <t>050</t>
  </si>
  <si>
    <t>140</t>
  </si>
  <si>
    <t>0018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</si>
  <si>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</si>
  <si>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2018года на 4 процента по министерству Красноярского края в рамках непрограммных расходов отдельных органов исполнительной власти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</si>
  <si>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t>
  </si>
  <si>
    <t>Прочие меэбюджетные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</t>
  </si>
  <si>
    <t>099</t>
  </si>
  <si>
    <t>07</t>
  </si>
  <si>
    <t>БЕЗВОЗМЕЗДНЫЕ ПОСТУПЛЕНИЯ ОТ НЕГОСУДАРСТВЕННЫХ ОРГАНИЗАЦИЙ</t>
  </si>
  <si>
    <t>ПРОЧИЕ БЕЗВОЗМЕЗДНЫЕ ПОСТУПЛЕНИЯ</t>
  </si>
  <si>
    <t>1403</t>
  </si>
  <si>
    <t>Социальная политика</t>
  </si>
  <si>
    <t>Другие вопросы в области национальной безопасности и правоохранительной деятельности</t>
  </si>
  <si>
    <t>1100S6410</t>
  </si>
  <si>
    <t xml:space="preserve"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</si>
  <si>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</si>
  <si>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1400</t>
  </si>
  <si>
    <t>0800</t>
  </si>
  <si>
    <t>Пенсионное обеспечение</t>
  </si>
  <si>
    <t xml:space="preserve"> Прочие МБТ, передаваемые бюджетам муниципальных районов из бюджетов поселений на осуществление 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</si>
  <si>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1001</t>
  </si>
  <si>
    <t>01400000000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</si>
  <si>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самоуправления.</t>
  </si>
  <si>
    <t xml:space="preserve"> Прочие межбюджетные трансферты общего характера</t>
  </si>
  <si>
    <t>500</t>
  </si>
  <si>
    <t>540</t>
  </si>
  <si>
    <t>01200S5090</t>
  </si>
  <si>
    <t xml:space="preserve">Иные межбюджетные  бюджетным </t>
  </si>
  <si>
    <t>Межбюджетные трансферты</t>
  </si>
  <si>
    <t>МБТ,передаваемые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подпрограмы "Прочие  мероприятия Галанинскогос 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</si>
  <si>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СОЦИАЛЬНАЯ ПОЛИТИКА</t>
  </si>
  <si>
    <t>01000000000</t>
  </si>
  <si>
    <t>0140082110</t>
  </si>
  <si>
    <t>Наименование  МО Галанинский  сельсовет</t>
  </si>
  <si>
    <t>01400S5550</t>
  </si>
  <si>
    <t xml:space="preserve">Руководствуясь ст. 264.5 Бюджетного кодекса Российской Федерации, "Положением о бюджетном процессе в Галанинском сельсовете", утвержденным Решением Галанинского сельского Совета депутатов от 04.06.2015.г № 15-20, статьей  7 Устава Галанинского сельского Совета депутатов </t>
  </si>
  <si>
    <t xml:space="preserve">Председатель  Галанинского сельского </t>
  </si>
  <si>
    <t>13</t>
  </si>
  <si>
    <t>ДОХОДЫ ОТ ОКАЗАНИЯ ПЛАТНЫХ УСЛУГ И КОМПЕНСАЦИИ ЗАТРАТ ГОСУДАРСТВА</t>
  </si>
  <si>
    <t>130</t>
  </si>
  <si>
    <t>Доходы от компенсации затрат государства</t>
  </si>
  <si>
    <t>Прочие доходы от компенсации затрат государства</t>
  </si>
  <si>
    <t>990</t>
  </si>
  <si>
    <t>995</t>
  </si>
  <si>
    <t>Прочие доходы от компенсации затрат бюджета сельских поселений</t>
  </si>
  <si>
    <t>20</t>
  </si>
  <si>
    <t>150</t>
  </si>
  <si>
    <t>Субсидии  бюджетам бюджетной системы Российской федерации (межбюджетные субсидии)</t>
  </si>
  <si>
    <t>25</t>
  </si>
  <si>
    <t>229</t>
  </si>
  <si>
    <t>Субсидии бюджетам 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</si>
  <si>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</si>
  <si>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Прочие безвозмездные поступления в бюджеты сельских поселений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</si>
  <si>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</si>
  <si>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</si>
  <si>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S641</t>
  </si>
  <si>
    <t>S509</t>
  </si>
  <si>
    <t>1038</t>
  </si>
  <si>
    <t>1023</t>
  </si>
  <si>
    <t>4920</t>
  </si>
  <si>
    <t>7412</t>
  </si>
  <si>
    <t>Исполнено по доходам бюджета поселения по кодам видов доходов, по кодам бюджетной классификации в 2019г</t>
  </si>
  <si>
    <t>Межбюджетные трансферты общего характера бюджетам бюджетной системы Российской Федерации</t>
  </si>
  <si>
    <t xml:space="preserve">Физическая культура </t>
  </si>
  <si>
    <t>Исполнение расходов бюджета по разделам и подразделам , классификации расходов бюджета Российской Федерации в 2019 г</t>
  </si>
  <si>
    <t>Расходы связанные с повышением с 1 октября 2019года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</si>
  <si>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отделтьных органов местного самоуправления.</t>
  </si>
  <si>
    <t>Расходы, связанные с повышением минимальных размеров окладов (должностных окладов), ставок заработной платы работников бюджетной сферы края,которым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</si>
  <si>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</si>
  <si>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</si>
  <si>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1200S5080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</si>
  <si>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</si>
  <si>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1200S5090</t>
  </si>
  <si>
    <t>Расходы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t>
  </si>
  <si>
    <t>13R374920</t>
  </si>
  <si>
    <t>1100L299F</t>
  </si>
  <si>
    <t>Расходы на реализацию мероприятий, направленных на благоустройство населенных пунктов,находящихся на пути следования туристических потоков, связанных с празнованием 400-летия города Енисейска</t>
  </si>
  <si>
    <t>Расходы на реализацию мероприятий по поддержке местных инициатив за счет средств краевого,местного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</si>
  <si>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Правительства Российской Федерации</t>
  </si>
  <si>
    <t>Исполнение   по разделам, подразделам, целевым статьям (муниципальным программам Галанинского сельсовета)  в 2019 г</t>
  </si>
  <si>
    <t>013R374920</t>
  </si>
  <si>
    <t>0110010230</t>
  </si>
  <si>
    <t>1200S50800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</si>
  <si>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</si>
  <si>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Об исполнении бюджета поселения Галанинского сельсовета за 2019 год</t>
  </si>
  <si>
    <t>2. Утвердить исполнение бюджета поселения за 2019 год со следующими показателями:</t>
  </si>
  <si>
    <t>45</t>
  </si>
  <si>
    <t>46</t>
  </si>
  <si>
    <t xml:space="preserve"> Обеспечение деятельности  ведомственных учреждений в рамках муниципальной программы "Развитие физкультуры и спорта"</t>
  </si>
  <si>
    <r>
      <t>Прочие поступления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использования имущества, находящегося в собственности поселений (за исключением имуществамуниципальных бюджетных и  автономных учреждений, а также имущества  муниципальных унитарных предприятий, в том числе казенных)</t>
    </r>
  </si>
  <si>
    <t>1. Утвердить отчет об исполнении бюджета поселения Галанинского сельсовета за 2019 год, в том числе:
исполнение бюджета поселения по доходам в сумме 13 018 287,48 руб; и расходам в сумме 12 999 948,50 руб;
исполнение бюджета поселения с профицитом  в сумме   18 338,98 руб.; исполнение по источникам внутреннего финансирования профицита бюджета поселения в сумме 18 338,98 руб.;</t>
  </si>
  <si>
    <t>Исполнение по источникам финансирования профицита (дефицита) бюджета поселения в 2019г</t>
  </si>
  <si>
    <t>Обеспечение первичных мер пожарной безопасности  в рамках подпрограммы "Прочие мероприятия Галанинского сельсовета" муниципальной программы Вороковского сельсовета "Создание безопасных и комфортных условий для проживания на территории Галанинского сельсовета"</t>
  </si>
  <si>
    <t>Обеспечение первичных мер пожарной безопасности за счет средств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Реализация государственной политики в области приватизации и управления государственной и муниципальной собственностью Галанинского сельсовета"</t>
  </si>
  <si>
    <t xml:space="preserve">Прочие межбюджетные трансферты направленные на  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 Галанинского сельсовета" </t>
  </si>
  <si>
    <t xml:space="preserve">Прочие межбюджетные трансферты  бюджетным, автономным учреждениям и иным некоммерческим организациям 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</si>
  <si>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лицам,замещавшим  должности муниципальной службы в органах местного самоуправления поселений  Казачинского района   в рамках подпрограмы "Прочие  мероприятия Галанинского сельсовета" </t>
  </si>
  <si>
    <t xml:space="preserve">Межбюджетные траснферты,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подпрограмы "Прочие  мероприятия Галанинскогос 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</si>
  <si>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                                                                                               к   Решению Галанинского сельского</t>
  </si>
  <si>
    <t>к  Решению Галанинского</t>
  </si>
  <si>
    <t>Прочие  межбюджетные трансферты общего характера</t>
  </si>
  <si>
    <t xml:space="preserve">                                                                                                                                                          к Решению Галанинского</t>
  </si>
  <si>
    <t>к Решению Галанинского</t>
  </si>
  <si>
    <t>к  Решению</t>
  </si>
  <si>
    <t xml:space="preserve">     01.09.2020 г.</t>
  </si>
  <si>
    <t>№ 46/141</t>
  </si>
  <si>
    <t>№46/141 от 01.09.2020г.</t>
  </si>
  <si>
    <t>№ 46/141 от 01.09.2020г.</t>
  </si>
  <si>
    <t xml:space="preserve">                                                                                                                                                          №46/141 от 01.09.2020г. </t>
  </si>
  <si>
    <t xml:space="preserve">№46/141 от 01.09.2020г. </t>
  </si>
  <si>
    <t xml:space="preserve">                                           Исполнение   по ведомственной структуре расходов по  разделам, подразделам, целевым статьям (муниципальным программам Галанинского сельсовета)  в 2019 г</t>
  </si>
  <si>
    <t xml:space="preserve">№46/141 от 01.09.2020г.      </t>
  </si>
  <si>
    <t xml:space="preserve">Исполнение по целевым статьям (муниципальным программам Галанинского сельсовета и непрограммным направлениям в 2019г </t>
  </si>
  <si>
    <t xml:space="preserve">       расходов бюджета поселения по целевым статьям (муниципальным программам Галанинского 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 4 к настоящему Решению;</t>
  </si>
  <si>
    <t>Совета депутатов                                                                          В.М.Кузьмин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</si>
</sst>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0.0"/>
    <numFmt numFmtId="195" formatCode="\2\6"/>
    <numFmt numFmtId="196" formatCode="#,##0.0&quot;р.&quot;"/>
    <numFmt numFmtId="197" formatCode="#,##0.0"/>
    <numFmt numFmtId="198" formatCode="0000000000"/>
    <numFmt numFmtId="199" formatCode="?"/>
    <numFmt numFmtId="200" formatCode="#,##0.00\ &quot;₽&quot;"/>
    <numFmt numFmtId="201" formatCode="[$-FC19]d\ mmmm\ yyyy\ &quot;г.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93" fontId="1" fillId="0" borderId="0" xfId="64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wrapText="1" indent="3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99" fontId="13" fillId="0" borderId="10" xfId="0" applyNumberFormat="1" applyFont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top" wrapText="1"/>
    </xf>
    <xf numFmtId="198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98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98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198" fontId="8" fillId="0" borderId="11" xfId="0" applyNumberFormat="1" applyFont="1" applyBorder="1" applyAlignment="1">
      <alignment horizontal="center" wrapText="1"/>
    </xf>
    <xf numFmtId="198" fontId="8" fillId="34" borderId="11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198" fontId="8" fillId="0" borderId="12" xfId="43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199" fontId="8" fillId="0" borderId="10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/>
    </xf>
    <xf numFmtId="4" fontId="8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194" fontId="8" fillId="0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/>
    </xf>
    <xf numFmtId="4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98" fontId="8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98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98" fontId="8" fillId="0" borderId="11" xfId="0" applyNumberFormat="1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198" fontId="13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98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199" fontId="8" fillId="0" borderId="11" xfId="0" applyNumberFormat="1" applyFont="1" applyBorder="1" applyAlignment="1" applyProtection="1">
      <alignment horizontal="left" wrapText="1"/>
      <protection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vertical="center" textRotation="90" wrapText="1"/>
    </xf>
    <xf numFmtId="49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top" wrapText="1"/>
    </xf>
    <xf numFmtId="9" fontId="8" fillId="0" borderId="11" xfId="59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4" fontId="8" fillId="0" borderId="0" xfId="0" applyNumberFormat="1" applyFont="1" applyAlignment="1">
      <alignment/>
    </xf>
    <xf numFmtId="0" fontId="13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198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/>
    </xf>
    <xf numFmtId="198" fontId="13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left" wrapText="1"/>
      <protection/>
    </xf>
    <xf numFmtId="0" fontId="51" fillId="0" borderId="14" xfId="0" applyFont="1" applyBorder="1" applyAlignment="1">
      <alignment vertical="center"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justify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2" fontId="8" fillId="0" borderId="1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wrapText="1"/>
    </xf>
    <xf numFmtId="198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13" fillId="0" borderId="17" xfId="0" applyFont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60;&#1083;&#1077;&#1096;&#1082;&#1072;\&#1092;%20117%20&#1086;&#1090;&#1095;&#1077;&#1090;\2019&#1075;\&#1044;&#1077;&#1082;&#1072;&#1073;&#1088;&#1100;\BudgExecCinC_0503117_72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_params"/>
      <sheetName val="Лист1"/>
    </sheetNames>
    <sheetDataSet>
      <sheetData sheetId="1">
        <row r="35">
          <cell r="A35" t="str">
            <v>Расходы связанные с повышением с 1 октября 2019года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</v>
          </cell>
        </row>
        <row r="54">
          <cell r="A54" t="str">
    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</v>
          </cell>
        </row>
        <row r="57">
          <cell r="A57" t="str">
            <v>Расходы, связанные с повышением минимальных размеров окладов (должностных окладов), ставок заработной платы работников бюджетной сферы края,которым предоставляется региональная выплата, и выплату заработной платы отдельным категориям работников бюджетной </v>
          </cell>
        </row>
        <row r="116">
          <cell r="A116" t="str">
            <v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</v>
          </cell>
        </row>
        <row r="123">
          <cell r="A123" t="str">
            <v>Расходы на реализацию мероприятий, направленных на благоустройство населенных пунктов,находящихся на пути следования туристических потоков, связанных с празнованием 400-летия города Енисейска</v>
          </cell>
        </row>
        <row r="135">
          <cell r="A135" t="str">
            <v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</v>
          </cell>
        </row>
        <row r="138">
          <cell r="A138" t="str">
            <v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5">
      <selection activeCell="A31" sqref="A31:M31"/>
    </sheetView>
  </sheetViews>
  <sheetFormatPr defaultColWidth="9.140625" defaultRowHeight="12.75"/>
  <cols>
    <col min="1" max="1" width="4.57421875" style="18" customWidth="1"/>
    <col min="2" max="2" width="5.57421875" style="18" customWidth="1"/>
    <col min="3" max="3" width="5.421875" style="18" customWidth="1"/>
    <col min="4" max="4" width="6.8515625" style="18" customWidth="1"/>
    <col min="5" max="5" width="7.00390625" style="18" customWidth="1"/>
    <col min="6" max="8" width="6.421875" style="18" customWidth="1"/>
    <col min="9" max="9" width="8.421875" style="18" customWidth="1"/>
    <col min="10" max="10" width="6.421875" style="18" customWidth="1"/>
    <col min="11" max="11" width="25.421875" style="18" customWidth="1"/>
    <col min="12" max="12" width="2.8515625" style="18" hidden="1" customWidth="1"/>
    <col min="13" max="13" width="23.421875" style="18" hidden="1" customWidth="1"/>
    <col min="14" max="14" width="0.13671875" style="18" customWidth="1"/>
    <col min="15" max="16384" width="9.140625" style="18" customWidth="1"/>
  </cols>
  <sheetData>
    <row r="1" ht="2.25" customHeight="1">
      <c r="M1" s="19"/>
    </row>
    <row r="2" ht="55.5" customHeight="1" hidden="1">
      <c r="M2" s="19"/>
    </row>
    <row r="3" ht="12.75">
      <c r="M3" s="19"/>
    </row>
    <row r="4" spans="4:10" ht="12.75">
      <c r="D4" s="170" t="s">
        <v>215</v>
      </c>
      <c r="E4" s="170"/>
      <c r="F4" s="170"/>
      <c r="G4" s="170"/>
      <c r="H4" s="170"/>
      <c r="I4" s="170"/>
      <c r="J4" s="170"/>
    </row>
    <row r="5" spans="4:10" ht="12.75">
      <c r="D5" s="170" t="s">
        <v>216</v>
      </c>
      <c r="E5" s="170"/>
      <c r="F5" s="170"/>
      <c r="G5" s="170"/>
      <c r="H5" s="170"/>
      <c r="I5" s="170"/>
      <c r="J5" s="170"/>
    </row>
    <row r="7" spans="4:10" ht="12.75">
      <c r="D7" s="170" t="s">
        <v>217</v>
      </c>
      <c r="E7" s="170"/>
      <c r="F7" s="170"/>
      <c r="G7" s="170"/>
      <c r="H7" s="170"/>
      <c r="I7" s="170"/>
      <c r="J7" s="170"/>
    </row>
    <row r="8" spans="4:10" ht="12.75">
      <c r="D8" s="170" t="s">
        <v>252</v>
      </c>
      <c r="E8" s="170"/>
      <c r="F8" s="170"/>
      <c r="G8" s="170"/>
      <c r="H8" s="170"/>
      <c r="I8" s="170"/>
      <c r="J8" s="170"/>
    </row>
    <row r="9" ht="12.75">
      <c r="E9" s="21"/>
    </row>
    <row r="10" spans="1:13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2" customFormat="1" ht="12.75">
      <c r="A11" s="170" t="s">
        <v>218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3" s="22" customFormat="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.75">
      <c r="A13" s="23" t="s">
        <v>439</v>
      </c>
      <c r="B13" s="23"/>
      <c r="C13" s="23"/>
      <c r="D13" s="23"/>
      <c r="I13" s="24"/>
      <c r="K13" s="169" t="s">
        <v>440</v>
      </c>
      <c r="L13" s="169"/>
      <c r="M13" s="169"/>
    </row>
    <row r="15" spans="1:13" ht="21" customHeight="1">
      <c r="A15" s="167" t="s">
        <v>419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 ht="12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39.75" customHeight="1">
      <c r="A17" s="168" t="s">
        <v>370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s="26" customFormat="1" ht="21" customHeight="1">
      <c r="A18" s="166" t="s">
        <v>219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 s="26" customFormat="1" ht="54.75" customHeight="1">
      <c r="A19" s="168" t="s">
        <v>425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1:13" s="26" customFormat="1" ht="23.25" customHeight="1">
      <c r="A20" s="165" t="s">
        <v>420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</row>
    <row r="21" spans="1:13" s="26" customFormat="1" ht="57" customHeight="1">
      <c r="A21" s="168" t="s">
        <v>220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</row>
    <row r="22" spans="1:13" s="26" customFormat="1" ht="29.25" customHeight="1">
      <c r="A22" s="165" t="s">
        <v>221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25"/>
    </row>
    <row r="23" s="171" customFormat="1" ht="29.25" customHeight="1">
      <c r="A23" s="165" t="s">
        <v>222</v>
      </c>
    </row>
    <row r="24" spans="1:13" s="26" customFormat="1" ht="43.5" customHeight="1">
      <c r="A24" s="168" t="s">
        <v>448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</row>
    <row r="25" spans="1:13" s="26" customFormat="1" ht="51.75" customHeight="1">
      <c r="A25" s="168" t="s">
        <v>253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</row>
    <row r="26" spans="1:13" s="26" customFormat="1" ht="57" customHeight="1">
      <c r="A26" s="168" t="s">
        <v>254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1:13" s="26" customFormat="1" ht="30" customHeight="1">
      <c r="A27" s="165" t="s">
        <v>223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</row>
    <row r="28" spans="1:13" s="26" customFormat="1" ht="13.5" customHeight="1">
      <c r="A28" s="165" t="s">
        <v>224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</row>
    <row r="29" spans="1:13" s="26" customFormat="1" ht="13.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</row>
    <row r="30" spans="1:13" s="39" customFormat="1" ht="13.5" customHeight="1">
      <c r="A30" s="163" t="s">
        <v>371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  <row r="31" spans="1:13" s="39" customFormat="1" ht="13.5" customHeight="1">
      <c r="A31" s="163" t="s">
        <v>449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13" s="26" customFormat="1" ht="13.5" customHeigh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s="40" customFormat="1" ht="12.75">
      <c r="A33" s="163" t="s">
        <v>255</v>
      </c>
      <c r="B33" s="163"/>
      <c r="C33" s="163"/>
      <c r="D33" s="163"/>
      <c r="E33" s="163"/>
      <c r="F33" s="163"/>
      <c r="G33" s="163"/>
      <c r="H33" s="163"/>
      <c r="I33" s="163"/>
      <c r="J33" s="164"/>
      <c r="K33" s="164"/>
      <c r="L33" s="164"/>
      <c r="M33" s="164"/>
    </row>
    <row r="34" spans="1:13" s="26" customFormat="1" ht="12.75">
      <c r="A34" s="38"/>
      <c r="B34" s="38"/>
      <c r="C34" s="38"/>
      <c r="D34" s="38"/>
      <c r="E34" s="38"/>
      <c r="F34" s="38"/>
      <c r="G34" s="38"/>
      <c r="H34" s="38"/>
      <c r="I34" s="38"/>
      <c r="J34" s="37"/>
      <c r="K34" s="37"/>
      <c r="L34" s="37"/>
      <c r="M34" s="37"/>
    </row>
    <row r="35" spans="1:13" s="26" customFormat="1" ht="13.5" customHeight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</row>
    <row r="36" s="26" customFormat="1" ht="15.75" customHeight="1"/>
    <row r="37" spans="1:13" s="26" customFormat="1" ht="33.7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</row>
    <row r="38" s="27" customFormat="1" ht="12.75"/>
    <row r="39" s="27" customFormat="1" ht="12.75"/>
    <row r="40" spans="1:13" s="27" customFormat="1" ht="12.75">
      <c r="A40" s="166"/>
      <c r="B40" s="166"/>
      <c r="C40" s="166"/>
      <c r="D40" s="166"/>
      <c r="E40" s="166"/>
      <c r="F40" s="166"/>
      <c r="G40" s="166"/>
      <c r="H40" s="166"/>
      <c r="I40" s="166"/>
      <c r="J40" s="167"/>
      <c r="K40" s="167"/>
      <c r="L40" s="167"/>
      <c r="M40" s="167"/>
    </row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5.75" customHeight="1"/>
    <row r="47" s="27" customFormat="1" ht="12.75"/>
    <row r="48" s="27" customFormat="1" ht="12.75"/>
    <row r="49" s="27" customFormat="1" ht="15.75" customHeight="1"/>
    <row r="50" s="27" customFormat="1" ht="12.75"/>
    <row r="51" s="27" customFormat="1" ht="12.75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</sheetData>
  <sheetProtection/>
  <mergeCells count="27">
    <mergeCell ref="A32:M32"/>
    <mergeCell ref="A20:M20"/>
    <mergeCell ref="D4:J4"/>
    <mergeCell ref="D5:J5"/>
    <mergeCell ref="D7:J7"/>
    <mergeCell ref="D8:J8"/>
    <mergeCell ref="A11:M11"/>
    <mergeCell ref="A21:M21"/>
    <mergeCell ref="A22:L22"/>
    <mergeCell ref="A23:IV23"/>
    <mergeCell ref="A24:M24"/>
    <mergeCell ref="A25:M25"/>
    <mergeCell ref="K13:M13"/>
    <mergeCell ref="A15:M15"/>
    <mergeCell ref="A17:M17"/>
    <mergeCell ref="A18:M18"/>
    <mergeCell ref="A19:M19"/>
    <mergeCell ref="A33:M33"/>
    <mergeCell ref="A37:M37"/>
    <mergeCell ref="A40:M40"/>
    <mergeCell ref="A26:M26"/>
    <mergeCell ref="A27:M27"/>
    <mergeCell ref="A28:M28"/>
    <mergeCell ref="A29:M29"/>
    <mergeCell ref="A30:M30"/>
    <mergeCell ref="A35:M35"/>
    <mergeCell ref="A31:M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8515625" style="4" customWidth="1"/>
    <col min="2" max="2" width="28.57421875" style="4" customWidth="1"/>
    <col min="3" max="3" width="37.140625" style="4" customWidth="1"/>
    <col min="4" max="4" width="12.421875" style="4" customWidth="1"/>
    <col min="5" max="5" width="12.7109375" style="4" customWidth="1"/>
    <col min="6" max="6" width="12.421875" style="4" customWidth="1"/>
    <col min="7" max="16384" width="9.140625" style="1" customWidth="1"/>
  </cols>
  <sheetData>
    <row r="1" spans="1:6" ht="12.75">
      <c r="A1" s="175" t="s">
        <v>32</v>
      </c>
      <c r="B1" s="175"/>
      <c r="C1" s="175"/>
      <c r="D1" s="175"/>
      <c r="E1" s="175"/>
      <c r="F1" s="175"/>
    </row>
    <row r="2" spans="1:6" ht="12.75">
      <c r="A2" s="3"/>
      <c r="B2" s="175" t="s">
        <v>433</v>
      </c>
      <c r="C2" s="175"/>
      <c r="D2" s="175"/>
      <c r="E2" s="175"/>
      <c r="F2" s="175"/>
    </row>
    <row r="3" spans="1:10" ht="12.75">
      <c r="A3" s="3"/>
      <c r="B3" s="175" t="s">
        <v>121</v>
      </c>
      <c r="C3" s="175"/>
      <c r="D3" s="175"/>
      <c r="E3" s="175"/>
      <c r="F3" s="175"/>
      <c r="I3" s="2"/>
      <c r="J3" s="2"/>
    </row>
    <row r="4" spans="1:6" ht="12.75">
      <c r="A4" s="175" t="s">
        <v>446</v>
      </c>
      <c r="B4" s="175"/>
      <c r="C4" s="175"/>
      <c r="D4" s="175"/>
      <c r="E4" s="175"/>
      <c r="F4" s="175"/>
    </row>
    <row r="5" spans="1:6" ht="12.75">
      <c r="A5" s="3"/>
      <c r="B5" s="175"/>
      <c r="C5" s="175"/>
      <c r="D5" s="175"/>
      <c r="E5" s="175"/>
      <c r="F5" s="175"/>
    </row>
    <row r="6" spans="1:10" ht="2.25" customHeight="1">
      <c r="A6" s="3"/>
      <c r="B6" s="175"/>
      <c r="C6" s="175"/>
      <c r="D6" s="175"/>
      <c r="E6" s="175"/>
      <c r="F6" s="175"/>
      <c r="I6" s="2"/>
      <c r="J6" s="2"/>
    </row>
    <row r="7" spans="1:6" ht="12.75" hidden="1">
      <c r="A7" s="3"/>
      <c r="B7" s="175" t="s">
        <v>73</v>
      </c>
      <c r="C7" s="175"/>
      <c r="D7" s="175"/>
      <c r="E7" s="175"/>
      <c r="F7" s="175"/>
    </row>
    <row r="8" ht="12.75" hidden="1">
      <c r="A8" s="125"/>
    </row>
    <row r="9" spans="1:6" ht="12.75">
      <c r="A9" s="179" t="s">
        <v>426</v>
      </c>
      <c r="B9" s="179"/>
      <c r="C9" s="179"/>
      <c r="D9" s="179"/>
      <c r="E9" s="179"/>
      <c r="F9" s="179"/>
    </row>
    <row r="10" spans="1:6" ht="15" customHeight="1">
      <c r="A10" s="179"/>
      <c r="B10" s="179"/>
      <c r="C10" s="179"/>
      <c r="D10" s="179"/>
      <c r="E10" s="179"/>
      <c r="F10" s="179"/>
    </row>
    <row r="11" spans="1:6" ht="15" customHeight="1">
      <c r="A11" s="126"/>
      <c r="B11" s="126"/>
      <c r="C11" s="126"/>
      <c r="D11" s="126"/>
      <c r="E11" s="126"/>
      <c r="F11" s="126"/>
    </row>
    <row r="12" spans="1:6" ht="15" customHeight="1">
      <c r="A12" s="172" t="s">
        <v>11</v>
      </c>
      <c r="B12" s="172" t="s">
        <v>158</v>
      </c>
      <c r="C12" s="173" t="s">
        <v>66</v>
      </c>
      <c r="D12" s="182" t="s">
        <v>34</v>
      </c>
      <c r="E12" s="182"/>
      <c r="F12" s="182"/>
    </row>
    <row r="13" spans="1:6" ht="154.5" customHeight="1">
      <c r="A13" s="172"/>
      <c r="B13" s="172"/>
      <c r="C13" s="174"/>
      <c r="D13" s="44" t="s">
        <v>122</v>
      </c>
      <c r="E13" s="44" t="s">
        <v>123</v>
      </c>
      <c r="F13" s="44" t="s">
        <v>124</v>
      </c>
    </row>
    <row r="14" spans="1:6" ht="12.75">
      <c r="A14" s="47"/>
      <c r="B14" s="47">
        <v>1</v>
      </c>
      <c r="C14" s="47">
        <v>2</v>
      </c>
      <c r="D14" s="47">
        <v>3</v>
      </c>
      <c r="E14" s="47">
        <v>4</v>
      </c>
      <c r="F14" s="47">
        <v>5</v>
      </c>
    </row>
    <row r="15" spans="1:6" ht="12.75">
      <c r="A15" s="47">
        <v>1</v>
      </c>
      <c r="B15" s="47">
        <v>804</v>
      </c>
      <c r="C15" s="176" t="s">
        <v>256</v>
      </c>
      <c r="D15" s="177"/>
      <c r="E15" s="177"/>
      <c r="F15" s="178"/>
    </row>
    <row r="16" spans="1:6" ht="39.75" customHeight="1">
      <c r="A16" s="4">
        <v>2</v>
      </c>
      <c r="B16" s="172" t="s">
        <v>74</v>
      </c>
      <c r="C16" s="181" t="s">
        <v>159</v>
      </c>
      <c r="D16" s="180">
        <v>0</v>
      </c>
      <c r="E16" s="180">
        <f>E26</f>
        <v>-10138.050000000745</v>
      </c>
      <c r="F16" s="180">
        <f>F26</f>
        <v>-18338.980000000447</v>
      </c>
    </row>
    <row r="17" spans="2:6" ht="13.5" customHeight="1" hidden="1" thickBot="1">
      <c r="B17" s="172"/>
      <c r="C17" s="181"/>
      <c r="D17" s="180"/>
      <c r="E17" s="180"/>
      <c r="F17" s="180"/>
    </row>
    <row r="18" spans="1:6" ht="26.25" customHeight="1">
      <c r="A18" s="44">
        <v>3</v>
      </c>
      <c r="B18" s="44" t="s">
        <v>75</v>
      </c>
      <c r="C18" s="127" t="s">
        <v>160</v>
      </c>
      <c r="D18" s="158">
        <f>D19</f>
        <v>-6349861.94</v>
      </c>
      <c r="E18" s="158">
        <f>E19</f>
        <v>-13023441.92</v>
      </c>
      <c r="F18" s="158">
        <f>F19</f>
        <v>-13018287.48</v>
      </c>
    </row>
    <row r="19" spans="1:6" ht="12.75">
      <c r="A19" s="44">
        <v>4</v>
      </c>
      <c r="B19" s="44" t="s">
        <v>76</v>
      </c>
      <c r="C19" s="127" t="s">
        <v>161</v>
      </c>
      <c r="D19" s="158">
        <f aca="true" t="shared" si="0" ref="D19:F20">+D20</f>
        <v>-6349861.94</v>
      </c>
      <c r="E19" s="158">
        <f t="shared" si="0"/>
        <v>-13023441.92</v>
      </c>
      <c r="F19" s="158">
        <f t="shared" si="0"/>
        <v>-13018287.48</v>
      </c>
    </row>
    <row r="20" spans="1:6" ht="22.5">
      <c r="A20" s="44">
        <v>5</v>
      </c>
      <c r="B20" s="44" t="s">
        <v>77</v>
      </c>
      <c r="C20" s="127" t="s">
        <v>162</v>
      </c>
      <c r="D20" s="158">
        <f t="shared" si="0"/>
        <v>-6349861.94</v>
      </c>
      <c r="E20" s="158">
        <f t="shared" si="0"/>
        <v>-13023441.92</v>
      </c>
      <c r="F20" s="158">
        <f t="shared" si="0"/>
        <v>-13018287.48</v>
      </c>
    </row>
    <row r="21" spans="1:6" ht="22.5">
      <c r="A21" s="44">
        <v>6</v>
      </c>
      <c r="B21" s="44" t="s">
        <v>78</v>
      </c>
      <c r="C21" s="127" t="s">
        <v>84</v>
      </c>
      <c r="D21" s="158">
        <v>-6349861.94</v>
      </c>
      <c r="E21" s="158">
        <v>-13023441.92</v>
      </c>
      <c r="F21" s="158">
        <v>-13018287.48</v>
      </c>
    </row>
    <row r="22" spans="1:6" ht="12.75">
      <c r="A22" s="44">
        <v>7</v>
      </c>
      <c r="B22" s="44" t="s">
        <v>79</v>
      </c>
      <c r="C22" s="127" t="s">
        <v>163</v>
      </c>
      <c r="D22" s="158">
        <f aca="true" t="shared" si="1" ref="D22:F24">+D23</f>
        <v>6349861.94</v>
      </c>
      <c r="E22" s="158">
        <f t="shared" si="1"/>
        <v>13013303.87</v>
      </c>
      <c r="F22" s="158">
        <f t="shared" si="1"/>
        <v>12999948.5</v>
      </c>
    </row>
    <row r="23" spans="1:6" ht="12.75">
      <c r="A23" s="44">
        <v>8</v>
      </c>
      <c r="B23" s="44" t="s">
        <v>80</v>
      </c>
      <c r="C23" s="127" t="s">
        <v>164</v>
      </c>
      <c r="D23" s="158">
        <f t="shared" si="1"/>
        <v>6349861.94</v>
      </c>
      <c r="E23" s="158">
        <f t="shared" si="1"/>
        <v>13013303.87</v>
      </c>
      <c r="F23" s="158">
        <f t="shared" si="1"/>
        <v>12999948.5</v>
      </c>
    </row>
    <row r="24" spans="1:6" ht="22.5">
      <c r="A24" s="44">
        <v>9</v>
      </c>
      <c r="B24" s="44" t="s">
        <v>81</v>
      </c>
      <c r="C24" s="127" t="s">
        <v>165</v>
      </c>
      <c r="D24" s="158">
        <f t="shared" si="1"/>
        <v>6349861.94</v>
      </c>
      <c r="E24" s="158">
        <f t="shared" si="1"/>
        <v>13013303.87</v>
      </c>
      <c r="F24" s="158">
        <f t="shared" si="1"/>
        <v>12999948.5</v>
      </c>
    </row>
    <row r="25" spans="1:6" ht="22.5">
      <c r="A25" s="44">
        <v>10</v>
      </c>
      <c r="B25" s="44" t="s">
        <v>82</v>
      </c>
      <c r="C25" s="127" t="s">
        <v>83</v>
      </c>
      <c r="D25" s="158">
        <v>6349861.94</v>
      </c>
      <c r="E25" s="158">
        <v>13013303.87</v>
      </c>
      <c r="F25" s="158">
        <v>12999948.5</v>
      </c>
    </row>
    <row r="26" spans="1:6" ht="39.75" customHeight="1">
      <c r="A26" s="44">
        <v>11</v>
      </c>
      <c r="B26" s="44"/>
      <c r="C26" s="127" t="s">
        <v>166</v>
      </c>
      <c r="D26" s="158">
        <v>0</v>
      </c>
      <c r="E26" s="158">
        <f>E22+E21</f>
        <v>-10138.050000000745</v>
      </c>
      <c r="F26" s="158">
        <f>F22+F21</f>
        <v>-18338.980000000447</v>
      </c>
    </row>
  </sheetData>
  <sheetProtection/>
  <mergeCells count="19">
    <mergeCell ref="C15:F15"/>
    <mergeCell ref="B16:B17"/>
    <mergeCell ref="A9:F9"/>
    <mergeCell ref="A10:F10"/>
    <mergeCell ref="F16:F17"/>
    <mergeCell ref="E16:E17"/>
    <mergeCell ref="D16:D17"/>
    <mergeCell ref="C16:C17"/>
    <mergeCell ref="D12:F12"/>
    <mergeCell ref="A12:A13"/>
    <mergeCell ref="B12:B13"/>
    <mergeCell ref="C12:C13"/>
    <mergeCell ref="B2:F2"/>
    <mergeCell ref="A1:F1"/>
    <mergeCell ref="B3:F3"/>
    <mergeCell ref="B7:F7"/>
    <mergeCell ref="A4:F4"/>
    <mergeCell ref="B5:F5"/>
    <mergeCell ref="B6:F6"/>
  </mergeCells>
  <printOptions/>
  <pageMargins left="0.7480314960629921" right="0.551181102362204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I9" sqref="I9:I10"/>
    </sheetView>
  </sheetViews>
  <sheetFormatPr defaultColWidth="9.140625" defaultRowHeight="12.75"/>
  <cols>
    <col min="1" max="3" width="3.421875" style="4" customWidth="1"/>
    <col min="4" max="4" width="3.00390625" style="4" customWidth="1"/>
    <col min="5" max="5" width="4.421875" style="4" customWidth="1"/>
    <col min="6" max="6" width="2.8515625" style="4" customWidth="1"/>
    <col min="7" max="7" width="5.421875" style="4" customWidth="1"/>
    <col min="8" max="8" width="4.8515625" style="4" customWidth="1"/>
    <col min="9" max="9" width="42.8515625" style="4" customWidth="1"/>
    <col min="10" max="10" width="11.00390625" style="4" customWidth="1"/>
    <col min="11" max="11" width="11.28125" style="4" customWidth="1"/>
    <col min="12" max="12" width="10.7109375" style="4" customWidth="1"/>
    <col min="13" max="13" width="9.8515625" style="4" customWidth="1"/>
    <col min="14" max="16384" width="9.140625" style="5" customWidth="1"/>
  </cols>
  <sheetData>
    <row r="1" spans="1:13" ht="12">
      <c r="A1" s="42" t="s">
        <v>21</v>
      </c>
      <c r="B1" s="42"/>
      <c r="C1" s="42"/>
      <c r="D1" s="42"/>
      <c r="E1" s="42"/>
      <c r="F1" s="42"/>
      <c r="G1" s="42"/>
      <c r="H1" s="42"/>
      <c r="I1" s="183" t="s">
        <v>85</v>
      </c>
      <c r="J1" s="183"/>
      <c r="K1" s="175"/>
      <c r="L1" s="175"/>
      <c r="M1" s="175"/>
    </row>
    <row r="2" spans="9:13" ht="12">
      <c r="I2" s="175" t="s">
        <v>434</v>
      </c>
      <c r="J2" s="175"/>
      <c r="K2" s="175"/>
      <c r="L2" s="175"/>
      <c r="M2" s="175"/>
    </row>
    <row r="3" spans="9:13" ht="12">
      <c r="I3" s="175" t="s">
        <v>120</v>
      </c>
      <c r="J3" s="175"/>
      <c r="K3" s="175"/>
      <c r="L3" s="175"/>
      <c r="M3" s="175"/>
    </row>
    <row r="4" spans="1:13" ht="15" customHeight="1">
      <c r="A4" s="42" t="s">
        <v>21</v>
      </c>
      <c r="B4" s="42"/>
      <c r="C4" s="42"/>
      <c r="D4" s="42"/>
      <c r="E4" s="42"/>
      <c r="F4" s="42"/>
      <c r="G4" s="42"/>
      <c r="H4" s="42"/>
      <c r="I4" s="175"/>
      <c r="J4" s="175"/>
      <c r="K4" s="3"/>
      <c r="L4" s="3" t="s">
        <v>441</v>
      </c>
      <c r="M4" s="3"/>
    </row>
    <row r="5" spans="9:13" ht="6.75" customHeight="1" hidden="1">
      <c r="I5" s="175"/>
      <c r="J5" s="175"/>
      <c r="K5" s="3"/>
      <c r="L5" s="3"/>
      <c r="M5" s="3"/>
    </row>
    <row r="6" spans="9:13" ht="5.25" customHeight="1" hidden="1">
      <c r="I6" s="175"/>
      <c r="J6" s="175"/>
      <c r="K6" s="3"/>
      <c r="L6" s="3"/>
      <c r="M6" s="3"/>
    </row>
    <row r="7" spans="1:13" ht="27.75" customHeight="1">
      <c r="A7" s="189" t="s">
        <v>396</v>
      </c>
      <c r="B7" s="189"/>
      <c r="C7" s="189"/>
      <c r="D7" s="189"/>
      <c r="E7" s="189"/>
      <c r="F7" s="189"/>
      <c r="G7" s="189"/>
      <c r="H7" s="189"/>
      <c r="I7" s="189"/>
      <c r="J7" s="189"/>
      <c r="K7" s="190"/>
      <c r="L7" s="190"/>
      <c r="M7" s="129"/>
    </row>
    <row r="8" spans="1:8" ht="12.75" customHeight="1">
      <c r="A8" s="129"/>
      <c r="B8" s="129"/>
      <c r="C8" s="129"/>
      <c r="D8" s="129"/>
      <c r="E8" s="129"/>
      <c r="F8" s="129"/>
      <c r="G8" s="129"/>
      <c r="H8" s="129"/>
    </row>
    <row r="9" spans="1:13" ht="22.5" customHeight="1">
      <c r="A9" s="194" t="s">
        <v>11</v>
      </c>
      <c r="B9" s="184" t="s">
        <v>213</v>
      </c>
      <c r="C9" s="185"/>
      <c r="D9" s="185"/>
      <c r="E9" s="185"/>
      <c r="F9" s="185"/>
      <c r="G9" s="185"/>
      <c r="H9" s="186"/>
      <c r="I9" s="172" t="s">
        <v>214</v>
      </c>
      <c r="J9" s="187" t="s">
        <v>122</v>
      </c>
      <c r="K9" s="173" t="s">
        <v>125</v>
      </c>
      <c r="L9" s="173" t="s">
        <v>124</v>
      </c>
      <c r="M9" s="173" t="s">
        <v>126</v>
      </c>
    </row>
    <row r="10" spans="1:13" ht="67.5" customHeight="1">
      <c r="A10" s="195"/>
      <c r="B10" s="130" t="s">
        <v>35</v>
      </c>
      <c r="C10" s="130" t="s">
        <v>36</v>
      </c>
      <c r="D10" s="130" t="s">
        <v>37</v>
      </c>
      <c r="E10" s="130" t="s">
        <v>38</v>
      </c>
      <c r="F10" s="130" t="s">
        <v>39</v>
      </c>
      <c r="G10" s="130" t="s">
        <v>211</v>
      </c>
      <c r="H10" s="130" t="s">
        <v>212</v>
      </c>
      <c r="I10" s="172"/>
      <c r="J10" s="188"/>
      <c r="K10" s="174"/>
      <c r="L10" s="174"/>
      <c r="M10" s="174"/>
    </row>
    <row r="11" spans="1:13" ht="12" customHeight="1">
      <c r="A11" s="47"/>
      <c r="B11" s="47">
        <v>1</v>
      </c>
      <c r="C11" s="47">
        <v>2</v>
      </c>
      <c r="D11" s="47">
        <v>3</v>
      </c>
      <c r="E11" s="47">
        <v>4</v>
      </c>
      <c r="F11" s="47">
        <v>5</v>
      </c>
      <c r="G11" s="47">
        <v>6</v>
      </c>
      <c r="H11" s="47">
        <v>7</v>
      </c>
      <c r="I11" s="47">
        <v>8</v>
      </c>
      <c r="J11" s="47">
        <v>9</v>
      </c>
      <c r="K11" s="47">
        <v>10</v>
      </c>
      <c r="L11" s="47">
        <v>11</v>
      </c>
      <c r="M11" s="47">
        <v>12</v>
      </c>
    </row>
    <row r="12" spans="1:13" ht="20.25" customHeight="1">
      <c r="A12" s="44">
        <v>1</v>
      </c>
      <c r="B12" s="52" t="s">
        <v>41</v>
      </c>
      <c r="C12" s="131" t="s">
        <v>42</v>
      </c>
      <c r="D12" s="131" t="s">
        <v>42</v>
      </c>
      <c r="E12" s="131" t="s">
        <v>40</v>
      </c>
      <c r="F12" s="131" t="s">
        <v>42</v>
      </c>
      <c r="G12" s="131" t="s">
        <v>43</v>
      </c>
      <c r="H12" s="131" t="s">
        <v>40</v>
      </c>
      <c r="I12" s="132" t="s">
        <v>174</v>
      </c>
      <c r="J12" s="133">
        <f>J13+J18+J24+J35+J38</f>
        <v>1044371</v>
      </c>
      <c r="K12" s="133">
        <f>K13+K18+K24+K35+K38+K42+K46</f>
        <v>1086079.0800000003</v>
      </c>
      <c r="L12" s="133">
        <f>L13+L18+L24+L35+L38+L42+L46</f>
        <v>1086079.0800000003</v>
      </c>
      <c r="M12" s="128">
        <f>L12/K12*100</f>
        <v>100</v>
      </c>
    </row>
    <row r="13" spans="1:13" ht="15" customHeight="1">
      <c r="A13" s="44">
        <v>2</v>
      </c>
      <c r="B13" s="52" t="s">
        <v>41</v>
      </c>
      <c r="C13" s="52" t="s">
        <v>22</v>
      </c>
      <c r="D13" s="52" t="s">
        <v>42</v>
      </c>
      <c r="E13" s="52" t="s">
        <v>40</v>
      </c>
      <c r="F13" s="52" t="s">
        <v>42</v>
      </c>
      <c r="G13" s="52" t="s">
        <v>43</v>
      </c>
      <c r="H13" s="52" t="s">
        <v>40</v>
      </c>
      <c r="I13" s="132" t="s">
        <v>175</v>
      </c>
      <c r="J13" s="133">
        <f>J14</f>
        <v>103681</v>
      </c>
      <c r="K13" s="133">
        <f>K14</f>
        <v>102395.11</v>
      </c>
      <c r="L13" s="133">
        <f>L14</f>
        <v>102395.11</v>
      </c>
      <c r="M13" s="128">
        <f>L13/K13*100</f>
        <v>100</v>
      </c>
    </row>
    <row r="14" spans="1:13" ht="17.25" customHeight="1">
      <c r="A14" s="44">
        <v>3</v>
      </c>
      <c r="B14" s="52" t="s">
        <v>41</v>
      </c>
      <c r="C14" s="52" t="s">
        <v>22</v>
      </c>
      <c r="D14" s="52" t="s">
        <v>23</v>
      </c>
      <c r="E14" s="52" t="s">
        <v>40</v>
      </c>
      <c r="F14" s="52" t="s">
        <v>22</v>
      </c>
      <c r="G14" s="52" t="s">
        <v>43</v>
      </c>
      <c r="H14" s="52" t="s">
        <v>44</v>
      </c>
      <c r="I14" s="132" t="s">
        <v>167</v>
      </c>
      <c r="J14" s="133">
        <f>J15+J16+J17</f>
        <v>103681</v>
      </c>
      <c r="K14" s="133">
        <f>K15+K16+K17</f>
        <v>102395.11</v>
      </c>
      <c r="L14" s="133">
        <f>L15+L16+L17</f>
        <v>102395.11</v>
      </c>
      <c r="M14" s="133">
        <f>L14/K14*100</f>
        <v>100</v>
      </c>
    </row>
    <row r="15" spans="1:13" ht="84.75" customHeight="1">
      <c r="A15" s="44">
        <v>4</v>
      </c>
      <c r="B15" s="52" t="s">
        <v>41</v>
      </c>
      <c r="C15" s="52" t="s">
        <v>22</v>
      </c>
      <c r="D15" s="52" t="s">
        <v>23</v>
      </c>
      <c r="E15" s="52" t="s">
        <v>49</v>
      </c>
      <c r="F15" s="52" t="s">
        <v>22</v>
      </c>
      <c r="G15" s="52" t="s">
        <v>43</v>
      </c>
      <c r="H15" s="52" t="s">
        <v>44</v>
      </c>
      <c r="I15" s="132" t="s">
        <v>146</v>
      </c>
      <c r="J15" s="133">
        <v>102210</v>
      </c>
      <c r="K15" s="133">
        <v>98271.78</v>
      </c>
      <c r="L15" s="133">
        <v>98271.78</v>
      </c>
      <c r="M15" s="128">
        <f>L15/K15*100</f>
        <v>100</v>
      </c>
    </row>
    <row r="16" spans="1:13" ht="126" customHeight="1">
      <c r="A16" s="44">
        <v>5</v>
      </c>
      <c r="B16" s="52" t="s">
        <v>41</v>
      </c>
      <c r="C16" s="52" t="s">
        <v>22</v>
      </c>
      <c r="D16" s="52" t="s">
        <v>23</v>
      </c>
      <c r="E16" s="52" t="s">
        <v>45</v>
      </c>
      <c r="F16" s="52" t="s">
        <v>22</v>
      </c>
      <c r="G16" s="52" t="s">
        <v>43</v>
      </c>
      <c r="H16" s="52" t="s">
        <v>44</v>
      </c>
      <c r="I16" s="134" t="s">
        <v>225</v>
      </c>
      <c r="J16" s="133">
        <v>5</v>
      </c>
      <c r="K16" s="133">
        <v>1522.26</v>
      </c>
      <c r="L16" s="133">
        <v>1522.26</v>
      </c>
      <c r="M16" s="128">
        <v>100</v>
      </c>
    </row>
    <row r="17" spans="1:13" ht="57" customHeight="1">
      <c r="A17" s="44">
        <v>6</v>
      </c>
      <c r="B17" s="52" t="s">
        <v>41</v>
      </c>
      <c r="C17" s="52" t="s">
        <v>22</v>
      </c>
      <c r="D17" s="52" t="s">
        <v>23</v>
      </c>
      <c r="E17" s="52" t="s">
        <v>47</v>
      </c>
      <c r="F17" s="52" t="s">
        <v>22</v>
      </c>
      <c r="G17" s="52" t="s">
        <v>43</v>
      </c>
      <c r="H17" s="52" t="s">
        <v>44</v>
      </c>
      <c r="I17" s="134" t="s">
        <v>226</v>
      </c>
      <c r="J17" s="133">
        <v>1466</v>
      </c>
      <c r="K17" s="133">
        <v>2601.07</v>
      </c>
      <c r="L17" s="133">
        <v>2601.07</v>
      </c>
      <c r="M17" s="128">
        <f>K17/L17*100</f>
        <v>100</v>
      </c>
    </row>
    <row r="18" spans="1:13" ht="48.75" customHeight="1">
      <c r="A18" s="44">
        <v>7</v>
      </c>
      <c r="B18" s="131" t="s">
        <v>41</v>
      </c>
      <c r="C18" s="131" t="s">
        <v>25</v>
      </c>
      <c r="D18" s="131" t="s">
        <v>42</v>
      </c>
      <c r="E18" s="131" t="s">
        <v>40</v>
      </c>
      <c r="F18" s="131" t="s">
        <v>42</v>
      </c>
      <c r="G18" s="131" t="s">
        <v>43</v>
      </c>
      <c r="H18" s="131" t="s">
        <v>40</v>
      </c>
      <c r="I18" s="132" t="s">
        <v>240</v>
      </c>
      <c r="J18" s="133">
        <v>133600</v>
      </c>
      <c r="K18" s="133">
        <f>K19</f>
        <v>148791.19</v>
      </c>
      <c r="L18" s="133">
        <f>L19</f>
        <v>148791.19</v>
      </c>
      <c r="M18" s="128">
        <f>+M19</f>
        <v>100</v>
      </c>
    </row>
    <row r="19" spans="1:13" ht="39.75" customHeight="1">
      <c r="A19" s="44">
        <v>8</v>
      </c>
      <c r="B19" s="52" t="s">
        <v>41</v>
      </c>
      <c r="C19" s="52" t="s">
        <v>25</v>
      </c>
      <c r="D19" s="52" t="s">
        <v>23</v>
      </c>
      <c r="E19" s="52" t="s">
        <v>40</v>
      </c>
      <c r="F19" s="52" t="s">
        <v>22</v>
      </c>
      <c r="G19" s="52" t="s">
        <v>43</v>
      </c>
      <c r="H19" s="52" t="s">
        <v>44</v>
      </c>
      <c r="I19" s="132" t="s">
        <v>105</v>
      </c>
      <c r="J19" s="133">
        <v>133600</v>
      </c>
      <c r="K19" s="133">
        <f>K20+K21+K22+K23</f>
        <v>148791.19</v>
      </c>
      <c r="L19" s="133">
        <f>L20+L21+L22+L23</f>
        <v>148791.19</v>
      </c>
      <c r="M19" s="128">
        <f aca="true" t="shared" si="0" ref="M19:M27">L19/K19*100</f>
        <v>100</v>
      </c>
    </row>
    <row r="20" spans="1:13" ht="83.25" customHeight="1">
      <c r="A20" s="44">
        <v>9</v>
      </c>
      <c r="B20" s="131" t="s">
        <v>41</v>
      </c>
      <c r="C20" s="131" t="s">
        <v>25</v>
      </c>
      <c r="D20" s="131" t="s">
        <v>23</v>
      </c>
      <c r="E20" s="131" t="s">
        <v>110</v>
      </c>
      <c r="F20" s="131" t="s">
        <v>22</v>
      </c>
      <c r="G20" s="131" t="s">
        <v>43</v>
      </c>
      <c r="H20" s="131" t="s">
        <v>44</v>
      </c>
      <c r="I20" s="132" t="s">
        <v>106</v>
      </c>
      <c r="J20" s="133">
        <v>48400</v>
      </c>
      <c r="K20" s="133">
        <v>67727.27</v>
      </c>
      <c r="L20" s="133">
        <v>67727.27</v>
      </c>
      <c r="M20" s="128">
        <f t="shared" si="0"/>
        <v>100</v>
      </c>
    </row>
    <row r="21" spans="1:13" ht="97.5" customHeight="1">
      <c r="A21" s="44">
        <v>10</v>
      </c>
      <c r="B21" s="131" t="s">
        <v>41</v>
      </c>
      <c r="C21" s="131" t="s">
        <v>25</v>
      </c>
      <c r="D21" s="131" t="s">
        <v>23</v>
      </c>
      <c r="E21" s="131" t="s">
        <v>111</v>
      </c>
      <c r="F21" s="131" t="s">
        <v>22</v>
      </c>
      <c r="G21" s="131" t="s">
        <v>43</v>
      </c>
      <c r="H21" s="131" t="s">
        <v>44</v>
      </c>
      <c r="I21" s="135" t="s">
        <v>107</v>
      </c>
      <c r="J21" s="133">
        <v>300</v>
      </c>
      <c r="K21" s="133">
        <v>497.82</v>
      </c>
      <c r="L21" s="133">
        <v>497.82</v>
      </c>
      <c r="M21" s="128">
        <f t="shared" si="0"/>
        <v>100</v>
      </c>
    </row>
    <row r="22" spans="1:13" ht="91.5" customHeight="1">
      <c r="A22" s="44">
        <v>11</v>
      </c>
      <c r="B22" s="131" t="s">
        <v>41</v>
      </c>
      <c r="C22" s="131" t="s">
        <v>25</v>
      </c>
      <c r="D22" s="131" t="s">
        <v>23</v>
      </c>
      <c r="E22" s="131" t="s">
        <v>112</v>
      </c>
      <c r="F22" s="131" t="s">
        <v>22</v>
      </c>
      <c r="G22" s="131" t="s">
        <v>43</v>
      </c>
      <c r="H22" s="131" t="s">
        <v>44</v>
      </c>
      <c r="I22" s="135" t="s">
        <v>108</v>
      </c>
      <c r="J22" s="133">
        <v>93800</v>
      </c>
      <c r="K22" s="133">
        <v>90483.86</v>
      </c>
      <c r="L22" s="133">
        <v>90483.86</v>
      </c>
      <c r="M22" s="128">
        <f t="shared" si="0"/>
        <v>100</v>
      </c>
    </row>
    <row r="23" spans="1:13" ht="96" customHeight="1">
      <c r="A23" s="44">
        <v>12</v>
      </c>
      <c r="B23" s="131" t="s">
        <v>41</v>
      </c>
      <c r="C23" s="131" t="s">
        <v>25</v>
      </c>
      <c r="D23" s="131" t="s">
        <v>23</v>
      </c>
      <c r="E23" s="131" t="s">
        <v>113</v>
      </c>
      <c r="F23" s="131" t="s">
        <v>22</v>
      </c>
      <c r="G23" s="131" t="s">
        <v>43</v>
      </c>
      <c r="H23" s="131" t="s">
        <v>44</v>
      </c>
      <c r="I23" s="135" t="s">
        <v>109</v>
      </c>
      <c r="J23" s="133">
        <v>-8900</v>
      </c>
      <c r="K23" s="133">
        <v>-9917.76</v>
      </c>
      <c r="L23" s="133">
        <v>-9917.76</v>
      </c>
      <c r="M23" s="128">
        <f t="shared" si="0"/>
        <v>100</v>
      </c>
    </row>
    <row r="24" spans="1:13" ht="15" customHeight="1">
      <c r="A24" s="44">
        <v>13</v>
      </c>
      <c r="B24" s="52" t="s">
        <v>41</v>
      </c>
      <c r="C24" s="52" t="s">
        <v>46</v>
      </c>
      <c r="D24" s="52" t="s">
        <v>42</v>
      </c>
      <c r="E24" s="52" t="s">
        <v>40</v>
      </c>
      <c r="F24" s="52" t="s">
        <v>42</v>
      </c>
      <c r="G24" s="52" t="s">
        <v>43</v>
      </c>
      <c r="H24" s="52" t="s">
        <v>40</v>
      </c>
      <c r="I24" s="132" t="s">
        <v>100</v>
      </c>
      <c r="J24" s="133">
        <f>J25+J27</f>
        <v>762830</v>
      </c>
      <c r="K24" s="133">
        <f>K25+K27</f>
        <v>790119.81</v>
      </c>
      <c r="L24" s="133">
        <f>L25+L27</f>
        <v>790119.81</v>
      </c>
      <c r="M24" s="128">
        <f t="shared" si="0"/>
        <v>100</v>
      </c>
    </row>
    <row r="25" spans="1:13" ht="18" customHeight="1">
      <c r="A25" s="44">
        <v>14</v>
      </c>
      <c r="B25" s="52" t="s">
        <v>41</v>
      </c>
      <c r="C25" s="52" t="s">
        <v>46</v>
      </c>
      <c r="D25" s="52" t="s">
        <v>22</v>
      </c>
      <c r="E25" s="52" t="s">
        <v>40</v>
      </c>
      <c r="F25" s="52" t="s">
        <v>42</v>
      </c>
      <c r="G25" s="52" t="s">
        <v>43</v>
      </c>
      <c r="H25" s="52" t="s">
        <v>44</v>
      </c>
      <c r="I25" s="132" t="s">
        <v>86</v>
      </c>
      <c r="J25" s="133">
        <v>289040</v>
      </c>
      <c r="K25" s="133">
        <v>269302.56</v>
      </c>
      <c r="L25" s="133">
        <v>269302.56</v>
      </c>
      <c r="M25" s="128">
        <f t="shared" si="0"/>
        <v>100</v>
      </c>
    </row>
    <row r="26" spans="1:13" ht="52.5" customHeight="1">
      <c r="A26" s="44">
        <v>15</v>
      </c>
      <c r="B26" s="52" t="s">
        <v>41</v>
      </c>
      <c r="C26" s="52" t="s">
        <v>46</v>
      </c>
      <c r="D26" s="52" t="s">
        <v>22</v>
      </c>
      <c r="E26" s="52" t="s">
        <v>47</v>
      </c>
      <c r="F26" s="52" t="s">
        <v>48</v>
      </c>
      <c r="G26" s="52" t="s">
        <v>43</v>
      </c>
      <c r="H26" s="52" t="s">
        <v>44</v>
      </c>
      <c r="I26" s="132" t="s">
        <v>168</v>
      </c>
      <c r="J26" s="133">
        <v>289040</v>
      </c>
      <c r="K26" s="133">
        <v>269302.56</v>
      </c>
      <c r="L26" s="133">
        <v>269302.56</v>
      </c>
      <c r="M26" s="128">
        <f t="shared" si="0"/>
        <v>100</v>
      </c>
    </row>
    <row r="27" spans="1:13" ht="19.5" customHeight="1">
      <c r="A27" s="44">
        <v>16</v>
      </c>
      <c r="B27" s="52" t="s">
        <v>41</v>
      </c>
      <c r="C27" s="52" t="s">
        <v>46</v>
      </c>
      <c r="D27" s="52" t="s">
        <v>46</v>
      </c>
      <c r="E27" s="52" t="s">
        <v>40</v>
      </c>
      <c r="F27" s="52" t="s">
        <v>42</v>
      </c>
      <c r="G27" s="52" t="s">
        <v>43</v>
      </c>
      <c r="H27" s="52" t="s">
        <v>44</v>
      </c>
      <c r="I27" s="132" t="s">
        <v>169</v>
      </c>
      <c r="J27" s="133">
        <f>J28+J32</f>
        <v>473790</v>
      </c>
      <c r="K27" s="133">
        <f>K28+K32</f>
        <v>520817.25</v>
      </c>
      <c r="L27" s="133">
        <f>L28+L32</f>
        <v>520817.25</v>
      </c>
      <c r="M27" s="128">
        <f t="shared" si="0"/>
        <v>100</v>
      </c>
    </row>
    <row r="28" spans="1:13" ht="25.5" customHeight="1">
      <c r="A28" s="44">
        <v>17</v>
      </c>
      <c r="B28" s="52" t="s">
        <v>41</v>
      </c>
      <c r="C28" s="52" t="s">
        <v>46</v>
      </c>
      <c r="D28" s="52" t="s">
        <v>46</v>
      </c>
      <c r="E28" s="52" t="s">
        <v>47</v>
      </c>
      <c r="F28" s="52" t="s">
        <v>42</v>
      </c>
      <c r="G28" s="52" t="s">
        <v>43</v>
      </c>
      <c r="H28" s="52" t="s">
        <v>44</v>
      </c>
      <c r="I28" s="132" t="s">
        <v>7</v>
      </c>
      <c r="J28" s="133">
        <v>184220</v>
      </c>
      <c r="K28" s="133">
        <v>92885</v>
      </c>
      <c r="L28" s="133">
        <v>92885</v>
      </c>
      <c r="M28" s="128">
        <f>M29</f>
        <v>100</v>
      </c>
    </row>
    <row r="29" spans="1:13" ht="39.75" customHeight="1">
      <c r="A29" s="44">
        <v>18</v>
      </c>
      <c r="B29" s="52" t="s">
        <v>41</v>
      </c>
      <c r="C29" s="52" t="s">
        <v>46</v>
      </c>
      <c r="D29" s="52" t="s">
        <v>46</v>
      </c>
      <c r="E29" s="52" t="s">
        <v>8</v>
      </c>
      <c r="F29" s="52" t="s">
        <v>48</v>
      </c>
      <c r="G29" s="52" t="s">
        <v>43</v>
      </c>
      <c r="H29" s="52" t="s">
        <v>44</v>
      </c>
      <c r="I29" s="136" t="s">
        <v>1</v>
      </c>
      <c r="J29" s="133">
        <v>184220</v>
      </c>
      <c r="K29" s="133">
        <v>92885</v>
      </c>
      <c r="L29" s="133">
        <v>92885</v>
      </c>
      <c r="M29" s="128">
        <f>M32</f>
        <v>100</v>
      </c>
    </row>
    <row r="30" spans="1:13" ht="31.5" customHeight="1" hidden="1">
      <c r="A30" s="44">
        <v>19</v>
      </c>
      <c r="B30" s="52"/>
      <c r="C30" s="52"/>
      <c r="D30" s="52"/>
      <c r="E30" s="52"/>
      <c r="F30" s="52"/>
      <c r="G30" s="52"/>
      <c r="H30" s="52"/>
      <c r="I30" s="132"/>
      <c r="J30" s="133"/>
      <c r="K30" s="133"/>
      <c r="L30" s="133"/>
      <c r="M30" s="128"/>
    </row>
    <row r="31" spans="1:13" ht="9" customHeight="1" hidden="1">
      <c r="A31" s="44">
        <v>20</v>
      </c>
      <c r="B31" s="52"/>
      <c r="C31" s="52"/>
      <c r="D31" s="52"/>
      <c r="E31" s="52"/>
      <c r="F31" s="52"/>
      <c r="G31" s="52"/>
      <c r="H31" s="52"/>
      <c r="I31" s="132"/>
      <c r="J31" s="133"/>
      <c r="K31" s="133"/>
      <c r="L31" s="133"/>
      <c r="M31" s="128"/>
    </row>
    <row r="32" spans="1:13" ht="23.25" customHeight="1">
      <c r="A32" s="44">
        <v>19</v>
      </c>
      <c r="B32" s="52" t="s">
        <v>41</v>
      </c>
      <c r="C32" s="52" t="s">
        <v>46</v>
      </c>
      <c r="D32" s="52" t="s">
        <v>46</v>
      </c>
      <c r="E32" s="52" t="s">
        <v>50</v>
      </c>
      <c r="F32" s="52" t="s">
        <v>42</v>
      </c>
      <c r="G32" s="52" t="s">
        <v>43</v>
      </c>
      <c r="H32" s="52" t="s">
        <v>44</v>
      </c>
      <c r="I32" s="192" t="s">
        <v>2</v>
      </c>
      <c r="J32" s="193">
        <v>289570</v>
      </c>
      <c r="K32" s="193">
        <f>K34</f>
        <v>427932.25</v>
      </c>
      <c r="L32" s="193">
        <f>L34</f>
        <v>427932.25</v>
      </c>
      <c r="M32" s="196">
        <f>M34</f>
        <v>100</v>
      </c>
    </row>
    <row r="33" spans="1:13" ht="19.5" customHeight="1" hidden="1">
      <c r="A33" s="44">
        <v>22</v>
      </c>
      <c r="B33" s="52"/>
      <c r="C33" s="52"/>
      <c r="D33" s="52"/>
      <c r="E33" s="52"/>
      <c r="F33" s="52"/>
      <c r="G33" s="52"/>
      <c r="H33" s="52"/>
      <c r="I33" s="192"/>
      <c r="J33" s="193"/>
      <c r="K33" s="193"/>
      <c r="L33" s="193"/>
      <c r="M33" s="196"/>
    </row>
    <row r="34" spans="1:13" ht="42" customHeight="1">
      <c r="A34" s="44">
        <v>20</v>
      </c>
      <c r="B34" s="52" t="s">
        <v>41</v>
      </c>
      <c r="C34" s="52" t="s">
        <v>46</v>
      </c>
      <c r="D34" s="52" t="s">
        <v>46</v>
      </c>
      <c r="E34" s="52" t="s">
        <v>3</v>
      </c>
      <c r="F34" s="52" t="s">
        <v>48</v>
      </c>
      <c r="G34" s="52" t="s">
        <v>43</v>
      </c>
      <c r="H34" s="52" t="s">
        <v>44</v>
      </c>
      <c r="I34" s="132" t="s">
        <v>4</v>
      </c>
      <c r="J34" s="133">
        <v>289570</v>
      </c>
      <c r="K34" s="133">
        <v>427932.25</v>
      </c>
      <c r="L34" s="133">
        <v>427932.25</v>
      </c>
      <c r="M34" s="128">
        <f>L34/K34*100</f>
        <v>100</v>
      </c>
    </row>
    <row r="35" spans="1:13" ht="16.5" customHeight="1">
      <c r="A35" s="44">
        <v>21</v>
      </c>
      <c r="B35" s="52" t="s">
        <v>41</v>
      </c>
      <c r="C35" s="52" t="s">
        <v>27</v>
      </c>
      <c r="D35" s="52" t="s">
        <v>42</v>
      </c>
      <c r="E35" s="52" t="s">
        <v>40</v>
      </c>
      <c r="F35" s="52" t="s">
        <v>42</v>
      </c>
      <c r="G35" s="52" t="s">
        <v>43</v>
      </c>
      <c r="H35" s="52" t="s">
        <v>40</v>
      </c>
      <c r="I35" s="137" t="s">
        <v>176</v>
      </c>
      <c r="J35" s="133">
        <v>15700</v>
      </c>
      <c r="K35" s="133">
        <v>12100</v>
      </c>
      <c r="L35" s="133">
        <v>12100</v>
      </c>
      <c r="M35" s="128">
        <f>M36</f>
        <v>100</v>
      </c>
    </row>
    <row r="36" spans="1:13" ht="54" customHeight="1">
      <c r="A36" s="44">
        <v>22</v>
      </c>
      <c r="B36" s="52" t="s">
        <v>41</v>
      </c>
      <c r="C36" s="52" t="s">
        <v>27</v>
      </c>
      <c r="D36" s="52" t="s">
        <v>24</v>
      </c>
      <c r="E36" s="52" t="s">
        <v>40</v>
      </c>
      <c r="F36" s="52" t="s">
        <v>22</v>
      </c>
      <c r="G36" s="52" t="s">
        <v>43</v>
      </c>
      <c r="H36" s="52" t="s">
        <v>44</v>
      </c>
      <c r="I36" s="132" t="s">
        <v>170</v>
      </c>
      <c r="J36" s="133">
        <v>15700</v>
      </c>
      <c r="K36" s="133">
        <v>12100</v>
      </c>
      <c r="L36" s="133">
        <v>12100</v>
      </c>
      <c r="M36" s="128">
        <f>M37</f>
        <v>100</v>
      </c>
    </row>
    <row r="37" spans="1:13" ht="85.5" customHeight="1">
      <c r="A37" s="44">
        <v>23</v>
      </c>
      <c r="B37" s="52" t="s">
        <v>41</v>
      </c>
      <c r="C37" s="52" t="s">
        <v>27</v>
      </c>
      <c r="D37" s="52" t="s">
        <v>24</v>
      </c>
      <c r="E37" s="52" t="s">
        <v>45</v>
      </c>
      <c r="F37" s="52" t="s">
        <v>22</v>
      </c>
      <c r="G37" s="52" t="s">
        <v>43</v>
      </c>
      <c r="H37" s="52" t="s">
        <v>44</v>
      </c>
      <c r="I37" s="132" t="s">
        <v>171</v>
      </c>
      <c r="J37" s="133">
        <v>15700</v>
      </c>
      <c r="K37" s="133">
        <v>12100</v>
      </c>
      <c r="L37" s="133">
        <v>12100</v>
      </c>
      <c r="M37" s="128">
        <f>L37/K37*100</f>
        <v>100</v>
      </c>
    </row>
    <row r="38" spans="1:13" ht="39.75" customHeight="1">
      <c r="A38" s="44">
        <v>24</v>
      </c>
      <c r="B38" s="52" t="s">
        <v>41</v>
      </c>
      <c r="C38" s="52" t="s">
        <v>28</v>
      </c>
      <c r="D38" s="52" t="s">
        <v>42</v>
      </c>
      <c r="E38" s="52" t="s">
        <v>40</v>
      </c>
      <c r="F38" s="52" t="s">
        <v>42</v>
      </c>
      <c r="G38" s="52" t="s">
        <v>43</v>
      </c>
      <c r="H38" s="52" t="s">
        <v>40</v>
      </c>
      <c r="I38" s="127" t="s">
        <v>88</v>
      </c>
      <c r="J38" s="133">
        <v>28560</v>
      </c>
      <c r="K38" s="133">
        <v>28463.37</v>
      </c>
      <c r="L38" s="133">
        <v>28463.37</v>
      </c>
      <c r="M38" s="128">
        <f>L38/K38*100</f>
        <v>100</v>
      </c>
    </row>
    <row r="39" spans="1:13" ht="88.5" customHeight="1">
      <c r="A39" s="44">
        <v>25</v>
      </c>
      <c r="B39" s="52" t="s">
        <v>41</v>
      </c>
      <c r="C39" s="52" t="s">
        <v>28</v>
      </c>
      <c r="D39" s="52" t="s">
        <v>26</v>
      </c>
      <c r="E39" s="52" t="s">
        <v>40</v>
      </c>
      <c r="F39" s="52" t="s">
        <v>42</v>
      </c>
      <c r="G39" s="52" t="s">
        <v>43</v>
      </c>
      <c r="H39" s="52" t="s">
        <v>51</v>
      </c>
      <c r="I39" s="132" t="s">
        <v>72</v>
      </c>
      <c r="J39" s="133">
        <v>28560</v>
      </c>
      <c r="K39" s="133">
        <v>28463.37</v>
      </c>
      <c r="L39" s="133">
        <v>28463.37</v>
      </c>
      <c r="M39" s="128">
        <f>L39/K39*100</f>
        <v>100</v>
      </c>
    </row>
    <row r="40" spans="1:13" ht="38.25" customHeight="1">
      <c r="A40" s="44">
        <v>26</v>
      </c>
      <c r="B40" s="52" t="s">
        <v>41</v>
      </c>
      <c r="C40" s="52" t="s">
        <v>28</v>
      </c>
      <c r="D40" s="52" t="s">
        <v>26</v>
      </c>
      <c r="E40" s="52" t="s">
        <v>184</v>
      </c>
      <c r="F40" s="52" t="s">
        <v>48</v>
      </c>
      <c r="G40" s="52" t="s">
        <v>43</v>
      </c>
      <c r="H40" s="52" t="s">
        <v>51</v>
      </c>
      <c r="I40" s="132" t="s">
        <v>185</v>
      </c>
      <c r="J40" s="133">
        <v>28560</v>
      </c>
      <c r="K40" s="133">
        <v>28463.37</v>
      </c>
      <c r="L40" s="133">
        <v>28463.37</v>
      </c>
      <c r="M40" s="128">
        <f>L40/K40*100</f>
        <v>100</v>
      </c>
    </row>
    <row r="41" spans="1:13" ht="79.5" customHeight="1">
      <c r="A41" s="44">
        <v>27</v>
      </c>
      <c r="B41" s="52" t="s">
        <v>41</v>
      </c>
      <c r="C41" s="52" t="s">
        <v>28</v>
      </c>
      <c r="D41" s="52" t="s">
        <v>26</v>
      </c>
      <c r="E41" s="52" t="s">
        <v>183</v>
      </c>
      <c r="F41" s="52" t="s">
        <v>48</v>
      </c>
      <c r="G41" s="52" t="s">
        <v>43</v>
      </c>
      <c r="H41" s="52" t="s">
        <v>51</v>
      </c>
      <c r="I41" s="132" t="s">
        <v>424</v>
      </c>
      <c r="J41" s="133">
        <v>28560</v>
      </c>
      <c r="K41" s="133">
        <v>28463.37</v>
      </c>
      <c r="L41" s="133">
        <v>28463.37</v>
      </c>
      <c r="M41" s="128">
        <f>L41/K41*100</f>
        <v>100</v>
      </c>
    </row>
    <row r="42" spans="1:13" ht="39" customHeight="1">
      <c r="A42" s="44">
        <v>28</v>
      </c>
      <c r="B42" s="52" t="s">
        <v>41</v>
      </c>
      <c r="C42" s="52" t="s">
        <v>372</v>
      </c>
      <c r="D42" s="52" t="s">
        <v>42</v>
      </c>
      <c r="E42" s="52" t="s">
        <v>40</v>
      </c>
      <c r="F42" s="52" t="s">
        <v>42</v>
      </c>
      <c r="G42" s="52" t="s">
        <v>43</v>
      </c>
      <c r="H42" s="52" t="s">
        <v>40</v>
      </c>
      <c r="I42" s="159" t="s">
        <v>373</v>
      </c>
      <c r="J42" s="133">
        <v>0</v>
      </c>
      <c r="K42" s="133">
        <v>1209.6</v>
      </c>
      <c r="L42" s="133">
        <v>1209.6</v>
      </c>
      <c r="M42" s="128">
        <f aca="true" t="shared" si="1" ref="M42:M49">K42/L42*100</f>
        <v>100</v>
      </c>
    </row>
    <row r="43" spans="1:13" ht="39" customHeight="1">
      <c r="A43" s="44">
        <v>29</v>
      </c>
      <c r="B43" s="52" t="s">
        <v>41</v>
      </c>
      <c r="C43" s="52" t="s">
        <v>372</v>
      </c>
      <c r="D43" s="52" t="s">
        <v>23</v>
      </c>
      <c r="E43" s="52" t="s">
        <v>40</v>
      </c>
      <c r="F43" s="52" t="s">
        <v>42</v>
      </c>
      <c r="G43" s="52" t="s">
        <v>43</v>
      </c>
      <c r="H43" s="52" t="s">
        <v>374</v>
      </c>
      <c r="I43" s="159" t="s">
        <v>375</v>
      </c>
      <c r="J43" s="133">
        <v>0</v>
      </c>
      <c r="K43" s="133">
        <v>1209.6</v>
      </c>
      <c r="L43" s="133">
        <v>1209.6</v>
      </c>
      <c r="M43" s="128">
        <f t="shared" si="1"/>
        <v>100</v>
      </c>
    </row>
    <row r="44" spans="1:13" ht="39" customHeight="1">
      <c r="A44" s="44">
        <v>30</v>
      </c>
      <c r="B44" s="52" t="s">
        <v>41</v>
      </c>
      <c r="C44" s="52" t="s">
        <v>372</v>
      </c>
      <c r="D44" s="52" t="s">
        <v>23</v>
      </c>
      <c r="E44" s="52" t="s">
        <v>377</v>
      </c>
      <c r="F44" s="52" t="s">
        <v>42</v>
      </c>
      <c r="G44" s="52" t="s">
        <v>43</v>
      </c>
      <c r="H44" s="52" t="s">
        <v>374</v>
      </c>
      <c r="I44" s="159" t="s">
        <v>376</v>
      </c>
      <c r="J44" s="133">
        <v>0</v>
      </c>
      <c r="K44" s="133">
        <v>1209.6</v>
      </c>
      <c r="L44" s="133">
        <v>1209.6</v>
      </c>
      <c r="M44" s="128">
        <f t="shared" si="1"/>
        <v>100</v>
      </c>
    </row>
    <row r="45" spans="1:13" ht="39" customHeight="1">
      <c r="A45" s="44">
        <v>31</v>
      </c>
      <c r="B45" s="52" t="s">
        <v>41</v>
      </c>
      <c r="C45" s="52" t="s">
        <v>372</v>
      </c>
      <c r="D45" s="52" t="s">
        <v>23</v>
      </c>
      <c r="E45" s="52" t="s">
        <v>378</v>
      </c>
      <c r="F45" s="52" t="s">
        <v>48</v>
      </c>
      <c r="G45" s="52" t="s">
        <v>43</v>
      </c>
      <c r="H45" s="52" t="s">
        <v>374</v>
      </c>
      <c r="I45" s="159" t="s">
        <v>379</v>
      </c>
      <c r="J45" s="133">
        <v>0</v>
      </c>
      <c r="K45" s="133">
        <v>1209.6</v>
      </c>
      <c r="L45" s="133">
        <v>1209.6</v>
      </c>
      <c r="M45" s="128">
        <f t="shared" si="1"/>
        <v>100</v>
      </c>
    </row>
    <row r="46" spans="1:13" ht="39" customHeight="1">
      <c r="A46" s="44">
        <v>32</v>
      </c>
      <c r="B46" s="52" t="s">
        <v>41</v>
      </c>
      <c r="C46" s="52" t="s">
        <v>332</v>
      </c>
      <c r="D46" s="52" t="s">
        <v>42</v>
      </c>
      <c r="E46" s="52" t="s">
        <v>40</v>
      </c>
      <c r="F46" s="52" t="s">
        <v>42</v>
      </c>
      <c r="G46" s="52" t="s">
        <v>43</v>
      </c>
      <c r="H46" s="52" t="s">
        <v>335</v>
      </c>
      <c r="I46" s="159" t="s">
        <v>328</v>
      </c>
      <c r="J46" s="133">
        <v>0</v>
      </c>
      <c r="K46" s="133">
        <v>3000</v>
      </c>
      <c r="L46" s="133">
        <v>3000</v>
      </c>
      <c r="M46" s="128">
        <f t="shared" si="1"/>
        <v>100</v>
      </c>
    </row>
    <row r="47" spans="1:13" ht="62.25" customHeight="1">
      <c r="A47" s="44">
        <v>33</v>
      </c>
      <c r="B47" s="52" t="s">
        <v>41</v>
      </c>
      <c r="C47" s="52" t="s">
        <v>332</v>
      </c>
      <c r="D47" s="52" t="s">
        <v>333</v>
      </c>
      <c r="E47" s="52" t="s">
        <v>40</v>
      </c>
      <c r="F47" s="52" t="s">
        <v>42</v>
      </c>
      <c r="G47" s="52" t="s">
        <v>43</v>
      </c>
      <c r="H47" s="52" t="s">
        <v>335</v>
      </c>
      <c r="I47" s="159" t="s">
        <v>329</v>
      </c>
      <c r="J47" s="133">
        <v>0</v>
      </c>
      <c r="K47" s="133">
        <v>3000</v>
      </c>
      <c r="L47" s="133">
        <v>3000</v>
      </c>
      <c r="M47" s="128">
        <f t="shared" si="1"/>
        <v>100</v>
      </c>
    </row>
    <row r="48" spans="1:13" ht="63.75" customHeight="1">
      <c r="A48" s="44">
        <v>34</v>
      </c>
      <c r="B48" s="52" t="s">
        <v>41</v>
      </c>
      <c r="C48" s="52" t="s">
        <v>332</v>
      </c>
      <c r="D48" s="52" t="s">
        <v>333</v>
      </c>
      <c r="E48" s="52" t="s">
        <v>334</v>
      </c>
      <c r="F48" s="52" t="s">
        <v>42</v>
      </c>
      <c r="G48" s="52" t="s">
        <v>43</v>
      </c>
      <c r="H48" s="52" t="s">
        <v>335</v>
      </c>
      <c r="I48" s="159" t="s">
        <v>330</v>
      </c>
      <c r="J48" s="133">
        <v>0</v>
      </c>
      <c r="K48" s="133">
        <v>3000</v>
      </c>
      <c r="L48" s="133">
        <v>3000</v>
      </c>
      <c r="M48" s="128">
        <f t="shared" si="1"/>
        <v>100</v>
      </c>
    </row>
    <row r="49" spans="1:13" ht="98.25" customHeight="1">
      <c r="A49" s="44">
        <v>35</v>
      </c>
      <c r="B49" s="52" t="s">
        <v>41</v>
      </c>
      <c r="C49" s="52" t="s">
        <v>332</v>
      </c>
      <c r="D49" s="52" t="s">
        <v>333</v>
      </c>
      <c r="E49" s="52" t="s">
        <v>334</v>
      </c>
      <c r="F49" s="52" t="s">
        <v>48</v>
      </c>
      <c r="G49" s="52" t="s">
        <v>43</v>
      </c>
      <c r="H49" s="52" t="s">
        <v>335</v>
      </c>
      <c r="I49" s="124" t="s">
        <v>331</v>
      </c>
      <c r="J49" s="133">
        <v>0</v>
      </c>
      <c r="K49" s="133">
        <v>3000</v>
      </c>
      <c r="L49" s="133">
        <v>3000</v>
      </c>
      <c r="M49" s="128">
        <f t="shared" si="1"/>
        <v>100</v>
      </c>
    </row>
    <row r="50" spans="1:13" ht="21.75" customHeight="1">
      <c r="A50" s="44">
        <v>36</v>
      </c>
      <c r="B50" s="52" t="s">
        <v>52</v>
      </c>
      <c r="C50" s="52" t="s">
        <v>42</v>
      </c>
      <c r="D50" s="52" t="s">
        <v>42</v>
      </c>
      <c r="E50" s="52" t="s">
        <v>40</v>
      </c>
      <c r="F50" s="52" t="s">
        <v>42</v>
      </c>
      <c r="G50" s="52" t="s">
        <v>43</v>
      </c>
      <c r="H50" s="52" t="s">
        <v>40</v>
      </c>
      <c r="I50" s="127" t="s">
        <v>177</v>
      </c>
      <c r="J50" s="133">
        <f>J51</f>
        <v>5305490.94</v>
      </c>
      <c r="K50" s="133">
        <f>K51+K80+K83</f>
        <v>11937362.84</v>
      </c>
      <c r="L50" s="133">
        <f>L51+L80+L83</f>
        <v>11932208.4</v>
      </c>
      <c r="M50" s="128">
        <f>L50/K50*100</f>
        <v>99.95682094890567</v>
      </c>
    </row>
    <row r="51" spans="1:13" ht="42" customHeight="1">
      <c r="A51" s="172">
        <v>37</v>
      </c>
      <c r="B51" s="52" t="s">
        <v>52</v>
      </c>
      <c r="C51" s="52" t="s">
        <v>23</v>
      </c>
      <c r="D51" s="52" t="s">
        <v>42</v>
      </c>
      <c r="E51" s="52" t="s">
        <v>40</v>
      </c>
      <c r="F51" s="52" t="s">
        <v>42</v>
      </c>
      <c r="G51" s="52" t="s">
        <v>43</v>
      </c>
      <c r="H51" s="52" t="s">
        <v>40</v>
      </c>
      <c r="I51" s="192" t="s">
        <v>178</v>
      </c>
      <c r="J51" s="193">
        <f>J53+J61+J67</f>
        <v>5305490.94</v>
      </c>
      <c r="K51" s="193">
        <f>K53+K58+K61+K67</f>
        <v>11759278.34</v>
      </c>
      <c r="L51" s="193">
        <f>L53+L58+L61+L67</f>
        <v>11754123.9</v>
      </c>
      <c r="M51" s="196">
        <f>L51/K51*100</f>
        <v>99.95616703805312</v>
      </c>
    </row>
    <row r="52" spans="1:13" ht="12.75" customHeight="1" hidden="1">
      <c r="A52" s="172"/>
      <c r="B52" s="52"/>
      <c r="C52" s="52"/>
      <c r="D52" s="52"/>
      <c r="E52" s="52"/>
      <c r="F52" s="52"/>
      <c r="G52" s="52"/>
      <c r="H52" s="52"/>
      <c r="I52" s="192"/>
      <c r="J52" s="193"/>
      <c r="K52" s="193"/>
      <c r="L52" s="193"/>
      <c r="M52" s="196"/>
    </row>
    <row r="53" spans="1:13" ht="30" customHeight="1">
      <c r="A53" s="44">
        <v>38</v>
      </c>
      <c r="B53" s="52" t="s">
        <v>52</v>
      </c>
      <c r="C53" s="52" t="s">
        <v>23</v>
      </c>
      <c r="D53" s="52" t="s">
        <v>48</v>
      </c>
      <c r="E53" s="52" t="s">
        <v>40</v>
      </c>
      <c r="F53" s="52" t="s">
        <v>42</v>
      </c>
      <c r="G53" s="52" t="s">
        <v>43</v>
      </c>
      <c r="H53" s="52" t="s">
        <v>381</v>
      </c>
      <c r="I53" s="132" t="s">
        <v>241</v>
      </c>
      <c r="J53" s="133">
        <f aca="true" t="shared" si="2" ref="J53:M54">J54</f>
        <v>5004680</v>
      </c>
      <c r="K53" s="133">
        <f t="shared" si="2"/>
        <v>5004680</v>
      </c>
      <c r="L53" s="133">
        <f t="shared" si="2"/>
        <v>5004680</v>
      </c>
      <c r="M53" s="128">
        <f t="shared" si="2"/>
        <v>4817991</v>
      </c>
    </row>
    <row r="54" spans="1:13" ht="30.75" customHeight="1">
      <c r="A54" s="44">
        <v>39</v>
      </c>
      <c r="B54" s="52" t="s">
        <v>52</v>
      </c>
      <c r="C54" s="52" t="s">
        <v>23</v>
      </c>
      <c r="D54" s="52" t="s">
        <v>227</v>
      </c>
      <c r="E54" s="52" t="s">
        <v>29</v>
      </c>
      <c r="F54" s="52" t="s">
        <v>42</v>
      </c>
      <c r="G54" s="52" t="s">
        <v>43</v>
      </c>
      <c r="H54" s="52" t="s">
        <v>381</v>
      </c>
      <c r="I54" s="132" t="s">
        <v>179</v>
      </c>
      <c r="J54" s="133">
        <f t="shared" si="2"/>
        <v>5004680</v>
      </c>
      <c r="K54" s="133">
        <f t="shared" si="2"/>
        <v>5004680</v>
      </c>
      <c r="L54" s="133">
        <f t="shared" si="2"/>
        <v>5004680</v>
      </c>
      <c r="M54" s="128">
        <f t="shared" si="2"/>
        <v>4817991</v>
      </c>
    </row>
    <row r="55" spans="1:13" ht="30.75" customHeight="1">
      <c r="A55" s="44">
        <v>40</v>
      </c>
      <c r="B55" s="52" t="s">
        <v>52</v>
      </c>
      <c r="C55" s="52" t="s">
        <v>23</v>
      </c>
      <c r="D55" s="52" t="s">
        <v>227</v>
      </c>
      <c r="E55" s="52" t="s">
        <v>29</v>
      </c>
      <c r="F55" s="52" t="s">
        <v>48</v>
      </c>
      <c r="G55" s="52" t="s">
        <v>43</v>
      </c>
      <c r="H55" s="52" t="s">
        <v>381</v>
      </c>
      <c r="I55" s="136" t="s">
        <v>228</v>
      </c>
      <c r="J55" s="133">
        <f>J56+J57</f>
        <v>5004680</v>
      </c>
      <c r="K55" s="133">
        <f>K56+K57</f>
        <v>5004680</v>
      </c>
      <c r="L55" s="133">
        <f>L56+L57</f>
        <v>5004680</v>
      </c>
      <c r="M55" s="133">
        <v>4817991</v>
      </c>
    </row>
    <row r="56" spans="1:13" ht="40.5" customHeight="1">
      <c r="A56" s="44">
        <v>41</v>
      </c>
      <c r="B56" s="52" t="s">
        <v>52</v>
      </c>
      <c r="C56" s="52" t="s">
        <v>23</v>
      </c>
      <c r="D56" s="52" t="s">
        <v>227</v>
      </c>
      <c r="E56" s="52" t="s">
        <v>29</v>
      </c>
      <c r="F56" s="52" t="s">
        <v>48</v>
      </c>
      <c r="G56" s="52" t="s">
        <v>5</v>
      </c>
      <c r="H56" s="52" t="s">
        <v>381</v>
      </c>
      <c r="I56" s="132" t="s">
        <v>186</v>
      </c>
      <c r="J56" s="133">
        <v>1674104</v>
      </c>
      <c r="K56" s="133">
        <v>1674104</v>
      </c>
      <c r="L56" s="133">
        <v>1674104</v>
      </c>
      <c r="M56" s="128">
        <f aca="true" t="shared" si="3" ref="M56:M66">L56/K56*100</f>
        <v>100</v>
      </c>
    </row>
    <row r="57" spans="1:13" ht="40.5" customHeight="1">
      <c r="A57" s="44">
        <v>42</v>
      </c>
      <c r="B57" s="52" t="s">
        <v>52</v>
      </c>
      <c r="C57" s="52" t="s">
        <v>23</v>
      </c>
      <c r="D57" s="52" t="s">
        <v>227</v>
      </c>
      <c r="E57" s="52" t="s">
        <v>29</v>
      </c>
      <c r="F57" s="52" t="s">
        <v>48</v>
      </c>
      <c r="G57" s="52" t="s">
        <v>188</v>
      </c>
      <c r="H57" s="52" t="s">
        <v>381</v>
      </c>
      <c r="I57" s="132" t="s">
        <v>189</v>
      </c>
      <c r="J57" s="133">
        <v>3330576</v>
      </c>
      <c r="K57" s="133">
        <v>3330576</v>
      </c>
      <c r="L57" s="133">
        <v>3330576</v>
      </c>
      <c r="M57" s="128">
        <f t="shared" si="3"/>
        <v>100</v>
      </c>
    </row>
    <row r="58" spans="1:13" ht="40.5" customHeight="1">
      <c r="A58" s="44">
        <v>43</v>
      </c>
      <c r="B58" s="52" t="s">
        <v>52</v>
      </c>
      <c r="C58" s="52" t="s">
        <v>23</v>
      </c>
      <c r="D58" s="52" t="s">
        <v>380</v>
      </c>
      <c r="E58" s="52" t="s">
        <v>40</v>
      </c>
      <c r="F58" s="52" t="s">
        <v>42</v>
      </c>
      <c r="G58" s="52" t="s">
        <v>43</v>
      </c>
      <c r="H58" s="52" t="s">
        <v>381</v>
      </c>
      <c r="I58" s="132" t="s">
        <v>382</v>
      </c>
      <c r="J58" s="133">
        <v>0</v>
      </c>
      <c r="K58" s="133">
        <v>35000</v>
      </c>
      <c r="L58" s="133">
        <v>35000</v>
      </c>
      <c r="M58" s="128">
        <f t="shared" si="3"/>
        <v>100</v>
      </c>
    </row>
    <row r="59" spans="1:13" ht="40.5" customHeight="1">
      <c r="A59" s="44">
        <v>44</v>
      </c>
      <c r="B59" s="52" t="s">
        <v>52</v>
      </c>
      <c r="C59" s="52" t="s">
        <v>23</v>
      </c>
      <c r="D59" s="52" t="s">
        <v>383</v>
      </c>
      <c r="E59" s="52" t="s">
        <v>384</v>
      </c>
      <c r="F59" s="52" t="s">
        <v>42</v>
      </c>
      <c r="G59" s="52" t="s">
        <v>43</v>
      </c>
      <c r="H59" s="52" t="s">
        <v>381</v>
      </c>
      <c r="I59" s="159" t="s">
        <v>385</v>
      </c>
      <c r="J59" s="133">
        <v>0</v>
      </c>
      <c r="K59" s="133">
        <v>35000</v>
      </c>
      <c r="L59" s="133">
        <v>35000</v>
      </c>
      <c r="M59" s="128">
        <f t="shared" si="3"/>
        <v>100</v>
      </c>
    </row>
    <row r="60" spans="1:13" ht="40.5" customHeight="1">
      <c r="A60" s="44">
        <v>45</v>
      </c>
      <c r="B60" s="52" t="s">
        <v>52</v>
      </c>
      <c r="C60" s="52" t="s">
        <v>23</v>
      </c>
      <c r="D60" s="52" t="s">
        <v>383</v>
      </c>
      <c r="E60" s="52" t="s">
        <v>384</v>
      </c>
      <c r="F60" s="52" t="s">
        <v>48</v>
      </c>
      <c r="G60" s="52" t="s">
        <v>43</v>
      </c>
      <c r="H60" s="52" t="s">
        <v>381</v>
      </c>
      <c r="I60" s="159" t="s">
        <v>386</v>
      </c>
      <c r="J60" s="133">
        <v>0</v>
      </c>
      <c r="K60" s="133">
        <v>35000</v>
      </c>
      <c r="L60" s="133">
        <v>35000</v>
      </c>
      <c r="M60" s="128">
        <f t="shared" si="3"/>
        <v>100</v>
      </c>
    </row>
    <row r="61" spans="1:13" ht="30.75" customHeight="1">
      <c r="A61" s="44">
        <v>46</v>
      </c>
      <c r="B61" s="52" t="s">
        <v>52</v>
      </c>
      <c r="C61" s="52" t="s">
        <v>23</v>
      </c>
      <c r="D61" s="52" t="s">
        <v>25</v>
      </c>
      <c r="E61" s="52" t="s">
        <v>40</v>
      </c>
      <c r="F61" s="52" t="s">
        <v>42</v>
      </c>
      <c r="G61" s="52" t="s">
        <v>43</v>
      </c>
      <c r="H61" s="52" t="s">
        <v>381</v>
      </c>
      <c r="I61" s="132" t="s">
        <v>172</v>
      </c>
      <c r="J61" s="133">
        <f>J62+J65</f>
        <v>91431.94</v>
      </c>
      <c r="K61" s="133">
        <f>K62+K65</f>
        <v>103639.34</v>
      </c>
      <c r="L61" s="133">
        <f>L65+L64</f>
        <v>98484.9</v>
      </c>
      <c r="M61" s="128">
        <f t="shared" si="3"/>
        <v>95.02656037755547</v>
      </c>
    </row>
    <row r="62" spans="1:13" ht="48" customHeight="1">
      <c r="A62" s="44">
        <v>47</v>
      </c>
      <c r="B62" s="52" t="s">
        <v>52</v>
      </c>
      <c r="C62" s="52" t="s">
        <v>23</v>
      </c>
      <c r="D62" s="52" t="s">
        <v>229</v>
      </c>
      <c r="E62" s="52" t="s">
        <v>64</v>
      </c>
      <c r="F62" s="52" t="s">
        <v>42</v>
      </c>
      <c r="G62" s="52" t="s">
        <v>43</v>
      </c>
      <c r="H62" s="52" t="s">
        <v>381</v>
      </c>
      <c r="I62" s="132" t="s">
        <v>148</v>
      </c>
      <c r="J62" s="133">
        <v>5114.44</v>
      </c>
      <c r="K62" s="133">
        <v>5154.44</v>
      </c>
      <c r="L62" s="133">
        <v>0</v>
      </c>
      <c r="M62" s="128">
        <f t="shared" si="3"/>
        <v>0</v>
      </c>
    </row>
    <row r="63" spans="1:13" ht="48" customHeight="1">
      <c r="A63" s="44">
        <v>48</v>
      </c>
      <c r="B63" s="52" t="s">
        <v>52</v>
      </c>
      <c r="C63" s="52" t="s">
        <v>23</v>
      </c>
      <c r="D63" s="52" t="s">
        <v>229</v>
      </c>
      <c r="E63" s="52" t="s">
        <v>64</v>
      </c>
      <c r="F63" s="52" t="s">
        <v>48</v>
      </c>
      <c r="G63" s="52" t="s">
        <v>43</v>
      </c>
      <c r="H63" s="52" t="s">
        <v>381</v>
      </c>
      <c r="I63" s="132" t="s">
        <v>230</v>
      </c>
      <c r="J63" s="133">
        <v>5114.44</v>
      </c>
      <c r="K63" s="133">
        <v>5154.44</v>
      </c>
      <c r="L63" s="133">
        <v>0</v>
      </c>
      <c r="M63" s="128">
        <f t="shared" si="3"/>
        <v>0</v>
      </c>
    </row>
    <row r="64" spans="1:13" ht="57.75" customHeight="1">
      <c r="A64" s="44">
        <v>49</v>
      </c>
      <c r="B64" s="52" t="s">
        <v>52</v>
      </c>
      <c r="C64" s="52" t="s">
        <v>23</v>
      </c>
      <c r="D64" s="52" t="s">
        <v>229</v>
      </c>
      <c r="E64" s="52" t="s">
        <v>64</v>
      </c>
      <c r="F64" s="52" t="s">
        <v>48</v>
      </c>
      <c r="G64" s="52" t="s">
        <v>65</v>
      </c>
      <c r="H64" s="52" t="s">
        <v>381</v>
      </c>
      <c r="I64" s="132" t="s">
        <v>242</v>
      </c>
      <c r="J64" s="133">
        <v>5114.44</v>
      </c>
      <c r="K64" s="133">
        <v>5154.44</v>
      </c>
      <c r="L64" s="133">
        <v>0</v>
      </c>
      <c r="M64" s="128">
        <f t="shared" si="3"/>
        <v>0</v>
      </c>
    </row>
    <row r="65" spans="1:13" ht="43.5" customHeight="1">
      <c r="A65" s="44">
        <v>50</v>
      </c>
      <c r="B65" s="52" t="s">
        <v>52</v>
      </c>
      <c r="C65" s="52" t="s">
        <v>23</v>
      </c>
      <c r="D65" s="52" t="s">
        <v>231</v>
      </c>
      <c r="E65" s="52" t="s">
        <v>232</v>
      </c>
      <c r="F65" s="52" t="s">
        <v>42</v>
      </c>
      <c r="G65" s="52" t="s">
        <v>43</v>
      </c>
      <c r="H65" s="52" t="s">
        <v>381</v>
      </c>
      <c r="I65" s="132" t="s">
        <v>147</v>
      </c>
      <c r="J65" s="133">
        <v>86317.5</v>
      </c>
      <c r="K65" s="133">
        <v>98484.9</v>
      </c>
      <c r="L65" s="133">
        <v>98484.9</v>
      </c>
      <c r="M65" s="128">
        <f t="shared" si="3"/>
        <v>100</v>
      </c>
    </row>
    <row r="66" spans="1:13" ht="60" customHeight="1">
      <c r="A66" s="44">
        <v>51</v>
      </c>
      <c r="B66" s="52" t="s">
        <v>52</v>
      </c>
      <c r="C66" s="52" t="s">
        <v>23</v>
      </c>
      <c r="D66" s="52" t="s">
        <v>231</v>
      </c>
      <c r="E66" s="52" t="s">
        <v>232</v>
      </c>
      <c r="F66" s="52" t="s">
        <v>48</v>
      </c>
      <c r="G66" s="52" t="s">
        <v>43</v>
      </c>
      <c r="H66" s="52" t="s">
        <v>381</v>
      </c>
      <c r="I66" s="132" t="s">
        <v>187</v>
      </c>
      <c r="J66" s="133">
        <v>86317.5</v>
      </c>
      <c r="K66" s="133">
        <v>98484.9</v>
      </c>
      <c r="L66" s="133">
        <v>98484.9</v>
      </c>
      <c r="M66" s="128">
        <f t="shared" si="3"/>
        <v>100</v>
      </c>
    </row>
    <row r="67" spans="1:13" ht="15.75" customHeight="1">
      <c r="A67" s="44">
        <v>52</v>
      </c>
      <c r="B67" s="52" t="s">
        <v>52</v>
      </c>
      <c r="C67" s="52" t="s">
        <v>23</v>
      </c>
      <c r="D67" s="52" t="s">
        <v>233</v>
      </c>
      <c r="E67" s="52" t="s">
        <v>40</v>
      </c>
      <c r="F67" s="52" t="s">
        <v>42</v>
      </c>
      <c r="G67" s="52" t="s">
        <v>43</v>
      </c>
      <c r="H67" s="52" t="s">
        <v>381</v>
      </c>
      <c r="I67" s="127" t="s">
        <v>150</v>
      </c>
      <c r="J67" s="133">
        <f aca="true" t="shared" si="4" ref="J67:M68">J68</f>
        <v>209379</v>
      </c>
      <c r="K67" s="133">
        <f t="shared" si="4"/>
        <v>6615959</v>
      </c>
      <c r="L67" s="133">
        <f t="shared" si="4"/>
        <v>6615959</v>
      </c>
      <c r="M67" s="128">
        <f t="shared" si="4"/>
        <v>100</v>
      </c>
    </row>
    <row r="68" spans="1:13" ht="24.75" customHeight="1">
      <c r="A68" s="44">
        <v>53</v>
      </c>
      <c r="B68" s="52" t="s">
        <v>52</v>
      </c>
      <c r="C68" s="52" t="s">
        <v>23</v>
      </c>
      <c r="D68" s="52" t="s">
        <v>234</v>
      </c>
      <c r="E68" s="52" t="s">
        <v>53</v>
      </c>
      <c r="F68" s="52" t="s">
        <v>42</v>
      </c>
      <c r="G68" s="52" t="s">
        <v>43</v>
      </c>
      <c r="H68" s="52" t="s">
        <v>381</v>
      </c>
      <c r="I68" s="132" t="s">
        <v>173</v>
      </c>
      <c r="J68" s="133">
        <f t="shared" si="4"/>
        <v>209379</v>
      </c>
      <c r="K68" s="133">
        <f t="shared" si="4"/>
        <v>6615959</v>
      </c>
      <c r="L68" s="133">
        <f t="shared" si="4"/>
        <v>6615959</v>
      </c>
      <c r="M68" s="128">
        <f t="shared" si="4"/>
        <v>100</v>
      </c>
    </row>
    <row r="69" spans="1:13" ht="25.5" customHeight="1">
      <c r="A69" s="44">
        <v>54</v>
      </c>
      <c r="B69" s="52" t="s">
        <v>52</v>
      </c>
      <c r="C69" s="52" t="s">
        <v>23</v>
      </c>
      <c r="D69" s="52" t="s">
        <v>234</v>
      </c>
      <c r="E69" s="52" t="s">
        <v>53</v>
      </c>
      <c r="F69" s="52" t="s">
        <v>48</v>
      </c>
      <c r="G69" s="52" t="s">
        <v>43</v>
      </c>
      <c r="H69" s="52" t="s">
        <v>381</v>
      </c>
      <c r="I69" s="132" t="s">
        <v>190</v>
      </c>
      <c r="J69" s="133">
        <f>J70+J74</f>
        <v>209379</v>
      </c>
      <c r="K69" s="133">
        <f>SUM(K70:K79)</f>
        <v>6615959</v>
      </c>
      <c r="L69" s="133">
        <f>SUM(L70:L79)</f>
        <v>6615959</v>
      </c>
      <c r="M69" s="128">
        <f aca="true" t="shared" si="5" ref="M69:M75">L69/K69*100</f>
        <v>100</v>
      </c>
    </row>
    <row r="70" spans="1:13" ht="47.25" customHeight="1">
      <c r="A70" s="44">
        <v>55</v>
      </c>
      <c r="B70" s="52" t="s">
        <v>52</v>
      </c>
      <c r="C70" s="52" t="s">
        <v>23</v>
      </c>
      <c r="D70" s="52" t="s">
        <v>234</v>
      </c>
      <c r="E70" s="52" t="s">
        <v>53</v>
      </c>
      <c r="F70" s="52" t="s">
        <v>48</v>
      </c>
      <c r="G70" s="52" t="s">
        <v>235</v>
      </c>
      <c r="H70" s="52" t="s">
        <v>381</v>
      </c>
      <c r="I70" s="136" t="s">
        <v>236</v>
      </c>
      <c r="J70" s="133">
        <v>167744</v>
      </c>
      <c r="K70" s="133">
        <v>1287663</v>
      </c>
      <c r="L70" s="133">
        <v>1287663</v>
      </c>
      <c r="M70" s="128">
        <f t="shared" si="5"/>
        <v>100</v>
      </c>
    </row>
    <row r="71" spans="1:13" ht="55.5" customHeight="1">
      <c r="A71" s="44">
        <v>56</v>
      </c>
      <c r="B71" s="52" t="s">
        <v>52</v>
      </c>
      <c r="C71" s="52" t="s">
        <v>23</v>
      </c>
      <c r="D71" s="52" t="s">
        <v>234</v>
      </c>
      <c r="E71" s="52" t="s">
        <v>53</v>
      </c>
      <c r="F71" s="52" t="s">
        <v>48</v>
      </c>
      <c r="G71" s="52" t="s">
        <v>394</v>
      </c>
      <c r="H71" s="52" t="s">
        <v>381</v>
      </c>
      <c r="I71" s="136" t="s">
        <v>327</v>
      </c>
      <c r="J71" s="133">
        <v>0</v>
      </c>
      <c r="K71" s="133">
        <v>30000</v>
      </c>
      <c r="L71" s="133">
        <v>30000</v>
      </c>
      <c r="M71" s="128">
        <f t="shared" si="5"/>
        <v>100</v>
      </c>
    </row>
    <row r="72" spans="1:13" ht="81" customHeight="1">
      <c r="A72" s="44">
        <v>57</v>
      </c>
      <c r="B72" s="52" t="s">
        <v>52</v>
      </c>
      <c r="C72" s="52" t="s">
        <v>23</v>
      </c>
      <c r="D72" s="52" t="s">
        <v>234</v>
      </c>
      <c r="E72" s="52" t="s">
        <v>53</v>
      </c>
      <c r="F72" s="52" t="s">
        <v>48</v>
      </c>
      <c r="G72" s="52" t="s">
        <v>336</v>
      </c>
      <c r="H72" s="52" t="s">
        <v>381</v>
      </c>
      <c r="I72" s="134" t="s">
        <v>337</v>
      </c>
      <c r="J72" s="133"/>
      <c r="K72" s="133">
        <v>366543</v>
      </c>
      <c r="L72" s="133">
        <v>366543</v>
      </c>
      <c r="M72" s="128">
        <f t="shared" si="5"/>
        <v>100</v>
      </c>
    </row>
    <row r="73" spans="1:13" ht="100.5" customHeight="1">
      <c r="A73" s="44">
        <v>58</v>
      </c>
      <c r="B73" s="52" t="s">
        <v>52</v>
      </c>
      <c r="C73" s="52" t="s">
        <v>23</v>
      </c>
      <c r="D73" s="52" t="s">
        <v>234</v>
      </c>
      <c r="E73" s="52" t="s">
        <v>53</v>
      </c>
      <c r="F73" s="52" t="s">
        <v>48</v>
      </c>
      <c r="G73" s="52" t="s">
        <v>395</v>
      </c>
      <c r="H73" s="52" t="s">
        <v>381</v>
      </c>
      <c r="I73" s="76" t="s">
        <v>237</v>
      </c>
      <c r="J73" s="133">
        <v>0</v>
      </c>
      <c r="K73" s="133">
        <v>45188</v>
      </c>
      <c r="L73" s="133">
        <v>45188</v>
      </c>
      <c r="M73" s="128">
        <f t="shared" si="5"/>
        <v>100</v>
      </c>
    </row>
    <row r="74" spans="1:13" ht="85.5" customHeight="1">
      <c r="A74" s="44">
        <v>59</v>
      </c>
      <c r="B74" s="52" t="s">
        <v>52</v>
      </c>
      <c r="C74" s="52" t="s">
        <v>23</v>
      </c>
      <c r="D74" s="52" t="s">
        <v>234</v>
      </c>
      <c r="E74" s="52" t="s">
        <v>53</v>
      </c>
      <c r="F74" s="52" t="s">
        <v>48</v>
      </c>
      <c r="G74" s="52" t="s">
        <v>326</v>
      </c>
      <c r="H74" s="52" t="s">
        <v>381</v>
      </c>
      <c r="I74" s="136" t="s">
        <v>321</v>
      </c>
      <c r="J74" s="133">
        <v>41635</v>
      </c>
      <c r="K74" s="133">
        <v>41635</v>
      </c>
      <c r="L74" s="133">
        <v>41635</v>
      </c>
      <c r="M74" s="128">
        <f t="shared" si="5"/>
        <v>100</v>
      </c>
    </row>
    <row r="75" spans="1:13" ht="88.5" customHeight="1">
      <c r="A75" s="44">
        <v>60</v>
      </c>
      <c r="B75" s="52" t="s">
        <v>52</v>
      </c>
      <c r="C75" s="52" t="s">
        <v>23</v>
      </c>
      <c r="D75" s="52" t="s">
        <v>234</v>
      </c>
      <c r="E75" s="52" t="s">
        <v>53</v>
      </c>
      <c r="F75" s="52" t="s">
        <v>48</v>
      </c>
      <c r="G75" s="52" t="s">
        <v>238</v>
      </c>
      <c r="H75" s="52" t="s">
        <v>381</v>
      </c>
      <c r="I75" s="136" t="s">
        <v>239</v>
      </c>
      <c r="J75" s="133">
        <v>0</v>
      </c>
      <c r="K75" s="133">
        <v>210200</v>
      </c>
      <c r="L75" s="133">
        <v>210200</v>
      </c>
      <c r="M75" s="128">
        <f t="shared" si="5"/>
        <v>100</v>
      </c>
    </row>
    <row r="76" spans="1:13" ht="72.75" customHeight="1">
      <c r="A76" s="44">
        <v>61</v>
      </c>
      <c r="B76" s="52" t="s">
        <v>52</v>
      </c>
      <c r="C76" s="52" t="s">
        <v>23</v>
      </c>
      <c r="D76" s="52" t="s">
        <v>234</v>
      </c>
      <c r="E76" s="52" t="s">
        <v>53</v>
      </c>
      <c r="F76" s="52" t="s">
        <v>48</v>
      </c>
      <c r="G76" s="52" t="s">
        <v>393</v>
      </c>
      <c r="H76" s="52" t="s">
        <v>381</v>
      </c>
      <c r="I76" s="134" t="s">
        <v>338</v>
      </c>
      <c r="J76" s="133">
        <v>0</v>
      </c>
      <c r="K76" s="133">
        <v>11068</v>
      </c>
      <c r="L76" s="133">
        <v>11068</v>
      </c>
      <c r="M76" s="128">
        <f aca="true" t="shared" si="6" ref="M76:M84">L76/K76*100</f>
        <v>100</v>
      </c>
    </row>
    <row r="77" spans="1:13" ht="72.75" customHeight="1">
      <c r="A77" s="44">
        <v>62</v>
      </c>
      <c r="B77" s="52" t="s">
        <v>52</v>
      </c>
      <c r="C77" s="52" t="s">
        <v>23</v>
      </c>
      <c r="D77" s="52" t="s">
        <v>234</v>
      </c>
      <c r="E77" s="52" t="s">
        <v>53</v>
      </c>
      <c r="F77" s="52" t="s">
        <v>48</v>
      </c>
      <c r="G77" s="52" t="s">
        <v>392</v>
      </c>
      <c r="H77" s="52" t="s">
        <v>381</v>
      </c>
      <c r="I77" s="134" t="s">
        <v>338</v>
      </c>
      <c r="J77" s="133">
        <v>0</v>
      </c>
      <c r="K77" s="133">
        <v>21726</v>
      </c>
      <c r="L77" s="133">
        <v>21726</v>
      </c>
      <c r="M77" s="128">
        <f>L77/K77*100</f>
        <v>100</v>
      </c>
    </row>
    <row r="78" spans="1:13" ht="49.5" customHeight="1">
      <c r="A78" s="44">
        <v>63</v>
      </c>
      <c r="B78" s="52" t="s">
        <v>52</v>
      </c>
      <c r="C78" s="52" t="s">
        <v>23</v>
      </c>
      <c r="D78" s="52" t="s">
        <v>234</v>
      </c>
      <c r="E78" s="52" t="s">
        <v>53</v>
      </c>
      <c r="F78" s="52" t="s">
        <v>48</v>
      </c>
      <c r="G78" s="52" t="s">
        <v>391</v>
      </c>
      <c r="H78" s="52" t="s">
        <v>381</v>
      </c>
      <c r="I78" s="134" t="s">
        <v>339</v>
      </c>
      <c r="J78" s="133">
        <v>0</v>
      </c>
      <c r="K78" s="133">
        <v>3109322</v>
      </c>
      <c r="L78" s="133">
        <v>3109322</v>
      </c>
      <c r="M78" s="128">
        <f t="shared" si="6"/>
        <v>100</v>
      </c>
    </row>
    <row r="79" spans="1:13" ht="49.5" customHeight="1">
      <c r="A79" s="44">
        <v>64</v>
      </c>
      <c r="B79" s="52" t="s">
        <v>52</v>
      </c>
      <c r="C79" s="52" t="s">
        <v>23</v>
      </c>
      <c r="D79" s="52" t="s">
        <v>234</v>
      </c>
      <c r="E79" s="52" t="s">
        <v>53</v>
      </c>
      <c r="F79" s="52" t="s">
        <v>48</v>
      </c>
      <c r="G79" s="52" t="s">
        <v>390</v>
      </c>
      <c r="H79" s="52" t="s">
        <v>381</v>
      </c>
      <c r="I79" s="136" t="s">
        <v>340</v>
      </c>
      <c r="J79" s="133">
        <v>0</v>
      </c>
      <c r="K79" s="133">
        <v>1492614</v>
      </c>
      <c r="L79" s="133">
        <v>1492614</v>
      </c>
      <c r="M79" s="128">
        <f t="shared" si="6"/>
        <v>100</v>
      </c>
    </row>
    <row r="80" spans="1:13" ht="49.5" customHeight="1">
      <c r="A80" s="44">
        <v>65</v>
      </c>
      <c r="B80" s="52" t="s">
        <v>52</v>
      </c>
      <c r="C80" s="52" t="s">
        <v>24</v>
      </c>
      <c r="D80" s="52" t="s">
        <v>42</v>
      </c>
      <c r="E80" s="52" t="s">
        <v>40</v>
      </c>
      <c r="F80" s="52" t="s">
        <v>42</v>
      </c>
      <c r="G80" s="52" t="s">
        <v>43</v>
      </c>
      <c r="H80" s="52" t="s">
        <v>381</v>
      </c>
      <c r="I80" s="159" t="s">
        <v>343</v>
      </c>
      <c r="J80" s="133">
        <v>0</v>
      </c>
      <c r="K80" s="133">
        <v>128000</v>
      </c>
      <c r="L80" s="133">
        <v>128000</v>
      </c>
      <c r="M80" s="128">
        <f t="shared" si="6"/>
        <v>100</v>
      </c>
    </row>
    <row r="81" spans="1:13" ht="49.5" customHeight="1">
      <c r="A81" s="44">
        <v>66</v>
      </c>
      <c r="B81" s="52" t="s">
        <v>52</v>
      </c>
      <c r="C81" s="52" t="s">
        <v>24</v>
      </c>
      <c r="D81" s="52" t="s">
        <v>26</v>
      </c>
      <c r="E81" s="52" t="s">
        <v>40</v>
      </c>
      <c r="F81" s="52" t="s">
        <v>48</v>
      </c>
      <c r="G81" s="52" t="s">
        <v>43</v>
      </c>
      <c r="H81" s="52" t="s">
        <v>381</v>
      </c>
      <c r="I81" s="159" t="s">
        <v>388</v>
      </c>
      <c r="J81" s="133">
        <v>0</v>
      </c>
      <c r="K81" s="133">
        <v>128000</v>
      </c>
      <c r="L81" s="133">
        <v>128000</v>
      </c>
      <c r="M81" s="128">
        <f>L81/K81*100</f>
        <v>100</v>
      </c>
    </row>
    <row r="82" spans="1:13" ht="49.5" customHeight="1">
      <c r="A82" s="44">
        <v>67</v>
      </c>
      <c r="B82" s="52" t="s">
        <v>52</v>
      </c>
      <c r="C82" s="52" t="s">
        <v>24</v>
      </c>
      <c r="D82" s="52" t="s">
        <v>26</v>
      </c>
      <c r="E82" s="52" t="s">
        <v>341</v>
      </c>
      <c r="F82" s="52" t="s">
        <v>48</v>
      </c>
      <c r="G82" s="52" t="s">
        <v>43</v>
      </c>
      <c r="H82" s="52" t="s">
        <v>381</v>
      </c>
      <c r="I82" s="159" t="s">
        <v>389</v>
      </c>
      <c r="J82" s="133">
        <v>0</v>
      </c>
      <c r="K82" s="133">
        <v>128000</v>
      </c>
      <c r="L82" s="133">
        <v>128000</v>
      </c>
      <c r="M82" s="128">
        <f>L82/K82*100</f>
        <v>100</v>
      </c>
    </row>
    <row r="83" spans="1:13" ht="21.75" customHeight="1">
      <c r="A83" s="44">
        <v>68</v>
      </c>
      <c r="B83" s="52" t="s">
        <v>52</v>
      </c>
      <c r="C83" s="52" t="s">
        <v>342</v>
      </c>
      <c r="D83" s="52" t="s">
        <v>42</v>
      </c>
      <c r="E83" s="52" t="s">
        <v>40</v>
      </c>
      <c r="F83" s="52" t="s">
        <v>42</v>
      </c>
      <c r="G83" s="52" t="s">
        <v>43</v>
      </c>
      <c r="H83" s="52" t="s">
        <v>381</v>
      </c>
      <c r="I83" s="159" t="s">
        <v>344</v>
      </c>
      <c r="J83" s="133">
        <v>0</v>
      </c>
      <c r="K83" s="133">
        <v>50084.5</v>
      </c>
      <c r="L83" s="133">
        <v>50084.5</v>
      </c>
      <c r="M83" s="128">
        <f>L83/K83*100</f>
        <v>100</v>
      </c>
    </row>
    <row r="84" spans="1:13" ht="36.75" customHeight="1">
      <c r="A84" s="44">
        <v>69</v>
      </c>
      <c r="B84" s="52" t="s">
        <v>52</v>
      </c>
      <c r="C84" s="52" t="s">
        <v>342</v>
      </c>
      <c r="D84" s="52" t="s">
        <v>26</v>
      </c>
      <c r="E84" s="52" t="s">
        <v>40</v>
      </c>
      <c r="F84" s="52" t="s">
        <v>42</v>
      </c>
      <c r="G84" s="52" t="s">
        <v>43</v>
      </c>
      <c r="H84" s="52" t="s">
        <v>381</v>
      </c>
      <c r="I84" s="159" t="s">
        <v>387</v>
      </c>
      <c r="J84" s="133">
        <v>0</v>
      </c>
      <c r="K84" s="133">
        <v>50084.5</v>
      </c>
      <c r="L84" s="133">
        <v>50084.5</v>
      </c>
      <c r="M84" s="128">
        <f t="shared" si="6"/>
        <v>100</v>
      </c>
    </row>
    <row r="85" spans="1:13" ht="28.5" customHeight="1">
      <c r="A85" s="44">
        <v>70</v>
      </c>
      <c r="B85" s="52" t="s">
        <v>52</v>
      </c>
      <c r="C85" s="52" t="s">
        <v>342</v>
      </c>
      <c r="D85" s="52" t="s">
        <v>26</v>
      </c>
      <c r="E85" s="52" t="s">
        <v>47</v>
      </c>
      <c r="F85" s="52" t="s">
        <v>48</v>
      </c>
      <c r="G85" s="52" t="s">
        <v>43</v>
      </c>
      <c r="H85" s="52" t="s">
        <v>381</v>
      </c>
      <c r="I85" s="159" t="s">
        <v>387</v>
      </c>
      <c r="J85" s="133">
        <v>0</v>
      </c>
      <c r="K85" s="133">
        <v>50084.5</v>
      </c>
      <c r="L85" s="133">
        <v>50084.5</v>
      </c>
      <c r="M85" s="128">
        <f>L85/K85*100</f>
        <v>100</v>
      </c>
    </row>
    <row r="86" spans="1:13" ht="15.75" customHeight="1">
      <c r="A86" s="132" t="s">
        <v>320</v>
      </c>
      <c r="B86" s="191"/>
      <c r="C86" s="191"/>
      <c r="D86" s="191"/>
      <c r="E86" s="191"/>
      <c r="F86" s="191"/>
      <c r="G86" s="191"/>
      <c r="H86" s="191"/>
      <c r="I86" s="132" t="s">
        <v>149</v>
      </c>
      <c r="J86" s="133">
        <f>J12+J50</f>
        <v>6349861.94</v>
      </c>
      <c r="K86" s="133">
        <f>K50+K12</f>
        <v>13023441.92</v>
      </c>
      <c r="L86" s="133">
        <f>L50+L12</f>
        <v>13018287.48</v>
      </c>
      <c r="M86" s="133">
        <f>L86/K86*100</f>
        <v>99.96042182986908</v>
      </c>
    </row>
    <row r="88" ht="12">
      <c r="J88" s="138"/>
    </row>
    <row r="102" ht="291" customHeight="1"/>
    <row r="103" spans="1:13" ht="12.75" customHeight="1" hidden="1">
      <c r="A103" s="44">
        <v>13</v>
      </c>
      <c r="B103" s="52" t="s">
        <v>41</v>
      </c>
      <c r="C103" s="52" t="s">
        <v>46</v>
      </c>
      <c r="D103" s="52" t="s">
        <v>46</v>
      </c>
      <c r="E103" s="52" t="s">
        <v>31</v>
      </c>
      <c r="F103" s="52" t="s">
        <v>48</v>
      </c>
      <c r="G103" s="52" t="s">
        <v>63</v>
      </c>
      <c r="H103" s="52" t="s">
        <v>44</v>
      </c>
      <c r="I103" s="132" t="s">
        <v>101</v>
      </c>
      <c r="J103" s="45">
        <f>J104</f>
        <v>22000</v>
      </c>
      <c r="K103" s="45"/>
      <c r="L103" s="45"/>
      <c r="M103" s="45">
        <f>M104</f>
        <v>22000</v>
      </c>
    </row>
    <row r="104" spans="1:13" ht="12.75" customHeight="1" hidden="1">
      <c r="A104" s="44">
        <v>14</v>
      </c>
      <c r="B104" s="52" t="s">
        <v>41</v>
      </c>
      <c r="C104" s="52" t="s">
        <v>46</v>
      </c>
      <c r="D104" s="52" t="s">
        <v>46</v>
      </c>
      <c r="E104" s="52" t="s">
        <v>31</v>
      </c>
      <c r="F104" s="52" t="s">
        <v>48</v>
      </c>
      <c r="G104" s="52" t="s">
        <v>99</v>
      </c>
      <c r="H104" s="52" t="s">
        <v>44</v>
      </c>
      <c r="I104" s="132" t="s">
        <v>102</v>
      </c>
      <c r="J104" s="45">
        <v>22000</v>
      </c>
      <c r="K104" s="45"/>
      <c r="L104" s="45"/>
      <c r="M104" s="45">
        <v>22000</v>
      </c>
    </row>
    <row r="105" spans="1:13" ht="1.5" customHeight="1" hidden="1">
      <c r="A105" s="44"/>
      <c r="B105" s="52" t="s">
        <v>41</v>
      </c>
      <c r="C105" s="52" t="s">
        <v>46</v>
      </c>
      <c r="D105" s="52" t="s">
        <v>46</v>
      </c>
      <c r="E105" s="52" t="s">
        <v>45</v>
      </c>
      <c r="F105" s="52" t="s">
        <v>42</v>
      </c>
      <c r="G105" s="52" t="s">
        <v>43</v>
      </c>
      <c r="H105" s="52" t="s">
        <v>44</v>
      </c>
      <c r="I105" s="132" t="s">
        <v>103</v>
      </c>
      <c r="J105" s="45" t="e">
        <f>+#REF!</f>
        <v>#REF!</v>
      </c>
      <c r="K105" s="45"/>
      <c r="L105" s="45"/>
      <c r="M105" s="45" t="e">
        <f>#REF!</f>
        <v>#REF!</v>
      </c>
    </row>
    <row r="106" spans="1:13" ht="12.75" customHeight="1" hidden="1">
      <c r="A106" s="44">
        <v>18</v>
      </c>
      <c r="B106" s="52" t="s">
        <v>41</v>
      </c>
      <c r="C106" s="52" t="s">
        <v>28</v>
      </c>
      <c r="D106" s="52" t="s">
        <v>42</v>
      </c>
      <c r="E106" s="52" t="s">
        <v>40</v>
      </c>
      <c r="F106" s="52" t="s">
        <v>42</v>
      </c>
      <c r="G106" s="52" t="s">
        <v>43</v>
      </c>
      <c r="H106" s="52" t="s">
        <v>40</v>
      </c>
      <c r="I106" s="127" t="s">
        <v>88</v>
      </c>
      <c r="J106" s="45" t="e">
        <f>#REF!+#REF!</f>
        <v>#REF!</v>
      </c>
      <c r="K106" s="45"/>
      <c r="L106" s="45"/>
      <c r="M106" s="45" t="e">
        <f>#REF!+#REF!</f>
        <v>#REF!</v>
      </c>
    </row>
    <row r="107" spans="1:13" ht="12.75" customHeight="1" hidden="1">
      <c r="A107" s="44">
        <v>26</v>
      </c>
      <c r="B107" s="52" t="s">
        <v>52</v>
      </c>
      <c r="C107" s="52" t="s">
        <v>23</v>
      </c>
      <c r="D107" s="52" t="s">
        <v>42</v>
      </c>
      <c r="E107" s="52" t="s">
        <v>40</v>
      </c>
      <c r="F107" s="52" t="s">
        <v>42</v>
      </c>
      <c r="G107" s="52" t="s">
        <v>43</v>
      </c>
      <c r="H107" s="52" t="s">
        <v>40</v>
      </c>
      <c r="I107" s="132" t="s">
        <v>178</v>
      </c>
      <c r="J107" s="45" t="e">
        <f>#REF!+#REF!+#REF!</f>
        <v>#REF!</v>
      </c>
      <c r="K107" s="45"/>
      <c r="L107" s="45"/>
      <c r="M107" s="45" t="e">
        <f>#REF!+#REF!+#REF!</f>
        <v>#REF!</v>
      </c>
    </row>
  </sheetData>
  <sheetProtection/>
  <mergeCells count="26">
    <mergeCell ref="I32:I33"/>
    <mergeCell ref="J32:J33"/>
    <mergeCell ref="A9:A10"/>
    <mergeCell ref="M51:M52"/>
    <mergeCell ref="K9:K10"/>
    <mergeCell ref="L9:L10"/>
    <mergeCell ref="M9:M10"/>
    <mergeCell ref="K32:K33"/>
    <mergeCell ref="L32:L33"/>
    <mergeCell ref="M32:M33"/>
    <mergeCell ref="B86:H86"/>
    <mergeCell ref="A51:A52"/>
    <mergeCell ref="I51:I52"/>
    <mergeCell ref="J51:J52"/>
    <mergeCell ref="K51:K52"/>
    <mergeCell ref="L51:L52"/>
    <mergeCell ref="I1:M1"/>
    <mergeCell ref="I2:M2"/>
    <mergeCell ref="I3:M3"/>
    <mergeCell ref="B9:H9"/>
    <mergeCell ref="I9:I10"/>
    <mergeCell ref="J9:J10"/>
    <mergeCell ref="I4:J4"/>
    <mergeCell ref="I5:J5"/>
    <mergeCell ref="I6:J6"/>
    <mergeCell ref="A7:L7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A9" sqref="A9:F9"/>
    </sheetView>
  </sheetViews>
  <sheetFormatPr defaultColWidth="9.140625" defaultRowHeight="12.75"/>
  <cols>
    <col min="1" max="1" width="4.57421875" style="4" customWidth="1"/>
    <col min="2" max="2" width="48.8515625" style="4" customWidth="1"/>
    <col min="3" max="3" width="8.421875" style="4" customWidth="1"/>
    <col min="4" max="5" width="12.421875" style="4" customWidth="1"/>
    <col min="6" max="6" width="14.421875" style="4" customWidth="1"/>
    <col min="7" max="7" width="10.421875" style="4" bestFit="1" customWidth="1"/>
    <col min="8" max="16384" width="9.140625" style="1" customWidth="1"/>
  </cols>
  <sheetData>
    <row r="1" spans="2:6" s="4" customFormat="1" ht="11.25">
      <c r="B1" s="175" t="s">
        <v>33</v>
      </c>
      <c r="C1" s="175"/>
      <c r="D1" s="175"/>
      <c r="E1" s="175"/>
      <c r="F1" s="175"/>
    </row>
    <row r="2" spans="2:6" s="4" customFormat="1" ht="11.25">
      <c r="B2" s="175" t="s">
        <v>434</v>
      </c>
      <c r="C2" s="175"/>
      <c r="D2" s="175"/>
      <c r="E2" s="175"/>
      <c r="F2" s="175"/>
    </row>
    <row r="3" spans="2:6" s="4" customFormat="1" ht="11.25">
      <c r="B3" s="175" t="s">
        <v>120</v>
      </c>
      <c r="C3" s="175"/>
      <c r="D3" s="175"/>
      <c r="E3" s="175"/>
      <c r="F3" s="175"/>
    </row>
    <row r="4" spans="2:6" ht="12.75" hidden="1">
      <c r="B4" s="175"/>
      <c r="C4" s="175"/>
      <c r="D4" s="175"/>
      <c r="E4" s="175"/>
      <c r="F4" s="175"/>
    </row>
    <row r="5" ht="12.75" hidden="1">
      <c r="A5" s="139"/>
    </row>
    <row r="6" spans="2:6" s="4" customFormat="1" ht="11.25">
      <c r="B6" s="175" t="s">
        <v>442</v>
      </c>
      <c r="C6" s="175"/>
      <c r="D6" s="175"/>
      <c r="E6" s="175"/>
      <c r="F6" s="175"/>
    </row>
    <row r="7" spans="2:6" s="4" customFormat="1" ht="11.25">
      <c r="B7" s="175"/>
      <c r="C7" s="175"/>
      <c r="D7" s="175"/>
      <c r="E7" s="175"/>
      <c r="F7" s="175"/>
    </row>
    <row r="8" spans="2:6" s="4" customFormat="1" ht="11.25">
      <c r="B8" s="175"/>
      <c r="C8" s="175"/>
      <c r="D8" s="175"/>
      <c r="E8" s="175"/>
      <c r="F8" s="175"/>
    </row>
    <row r="9" spans="1:6" ht="37.5" customHeight="1">
      <c r="A9" s="199" t="s">
        <v>399</v>
      </c>
      <c r="B9" s="199"/>
      <c r="C9" s="199"/>
      <c r="D9" s="199"/>
      <c r="E9" s="199"/>
      <c r="F9" s="199"/>
    </row>
    <row r="10" ht="12.75" hidden="1">
      <c r="A10" s="139"/>
    </row>
    <row r="11" spans="1:7" ht="21.75" customHeight="1">
      <c r="A11" s="172" t="s">
        <v>11</v>
      </c>
      <c r="B11" s="172" t="s">
        <v>12</v>
      </c>
      <c r="C11" s="172" t="s">
        <v>67</v>
      </c>
      <c r="D11" s="173" t="s">
        <v>122</v>
      </c>
      <c r="E11" s="173" t="s">
        <v>125</v>
      </c>
      <c r="F11" s="173" t="s">
        <v>124</v>
      </c>
      <c r="G11" s="173" t="s">
        <v>126</v>
      </c>
    </row>
    <row r="12" spans="1:7" ht="22.5" customHeight="1">
      <c r="A12" s="172"/>
      <c r="B12" s="172"/>
      <c r="C12" s="172"/>
      <c r="D12" s="174"/>
      <c r="E12" s="174"/>
      <c r="F12" s="174"/>
      <c r="G12" s="174"/>
    </row>
    <row r="13" spans="1:7" ht="12.75">
      <c r="A13" s="44"/>
      <c r="B13" s="44">
        <v>1</v>
      </c>
      <c r="C13" s="44">
        <v>2</v>
      </c>
      <c r="D13" s="47">
        <v>3</v>
      </c>
      <c r="E13" s="47">
        <v>4</v>
      </c>
      <c r="F13" s="47">
        <v>5</v>
      </c>
      <c r="G13" s="47">
        <v>6</v>
      </c>
    </row>
    <row r="14" spans="1:7" ht="15" customHeight="1">
      <c r="A14" s="44">
        <v>1</v>
      </c>
      <c r="B14" s="60" t="s">
        <v>13</v>
      </c>
      <c r="C14" s="52" t="s">
        <v>54</v>
      </c>
      <c r="D14" s="133">
        <f>D15+D16+D17+D18</f>
        <v>3622353.34</v>
      </c>
      <c r="E14" s="133">
        <f>E15+E16+E17+E18</f>
        <v>4142981.5100000002</v>
      </c>
      <c r="F14" s="133">
        <f>F15+F16+F17+F18</f>
        <v>4136827.0700000003</v>
      </c>
      <c r="G14" s="128">
        <f aca="true" t="shared" si="0" ref="G14:G24">F14/E14*100</f>
        <v>99.8514490111736</v>
      </c>
    </row>
    <row r="15" spans="1:7" ht="39.75" customHeight="1">
      <c r="A15" s="44">
        <v>2</v>
      </c>
      <c r="B15" s="59" t="s">
        <v>14</v>
      </c>
      <c r="C15" s="52" t="s">
        <v>55</v>
      </c>
      <c r="D15" s="140">
        <v>729204</v>
      </c>
      <c r="E15" s="140">
        <v>737038.76</v>
      </c>
      <c r="F15" s="133">
        <f>E15</f>
        <v>737038.76</v>
      </c>
      <c r="G15" s="128">
        <f t="shared" si="0"/>
        <v>100</v>
      </c>
    </row>
    <row r="16" spans="1:7" ht="50.25" customHeight="1">
      <c r="A16" s="44">
        <v>3</v>
      </c>
      <c r="B16" s="59" t="s">
        <v>15</v>
      </c>
      <c r="C16" s="52" t="s">
        <v>56</v>
      </c>
      <c r="D16" s="140">
        <v>2333064.9</v>
      </c>
      <c r="E16" s="140">
        <v>2897452.93</v>
      </c>
      <c r="F16" s="133">
        <f>E16</f>
        <v>2897452.93</v>
      </c>
      <c r="G16" s="128">
        <f t="shared" si="0"/>
        <v>100</v>
      </c>
    </row>
    <row r="17" spans="1:7" ht="17.25" customHeight="1">
      <c r="A17" s="44">
        <v>4</v>
      </c>
      <c r="B17" s="59" t="s">
        <v>16</v>
      </c>
      <c r="C17" s="52" t="s">
        <v>57</v>
      </c>
      <c r="D17" s="133">
        <v>1000</v>
      </c>
      <c r="E17" s="133">
        <v>1000</v>
      </c>
      <c r="F17" s="133">
        <v>0</v>
      </c>
      <c r="G17" s="128">
        <v>0</v>
      </c>
    </row>
    <row r="18" spans="1:7" ht="18" customHeight="1">
      <c r="A18" s="44">
        <v>5</v>
      </c>
      <c r="B18" s="59" t="s">
        <v>30</v>
      </c>
      <c r="C18" s="52" t="s">
        <v>58</v>
      </c>
      <c r="D18" s="133">
        <v>559084.44</v>
      </c>
      <c r="E18" s="133">
        <v>507489.82</v>
      </c>
      <c r="F18" s="133">
        <v>502335.38</v>
      </c>
      <c r="G18" s="128">
        <f t="shared" si="0"/>
        <v>98.98432642451823</v>
      </c>
    </row>
    <row r="19" spans="1:7" ht="18" customHeight="1">
      <c r="A19" s="44">
        <v>6</v>
      </c>
      <c r="B19" s="60" t="s">
        <v>17</v>
      </c>
      <c r="C19" s="52" t="s">
        <v>59</v>
      </c>
      <c r="D19" s="133">
        <v>86317.5</v>
      </c>
      <c r="E19" s="133">
        <f>E20</f>
        <v>98484.9</v>
      </c>
      <c r="F19" s="133">
        <f>F20</f>
        <v>98484.9</v>
      </c>
      <c r="G19" s="128">
        <f t="shared" si="0"/>
        <v>100</v>
      </c>
    </row>
    <row r="20" spans="1:7" ht="15.75" customHeight="1">
      <c r="A20" s="44">
        <v>7</v>
      </c>
      <c r="B20" s="59" t="s">
        <v>18</v>
      </c>
      <c r="C20" s="52" t="s">
        <v>60</v>
      </c>
      <c r="D20" s="133">
        <v>86317.5</v>
      </c>
      <c r="E20" s="133">
        <v>98484.9</v>
      </c>
      <c r="F20" s="133">
        <f>E20</f>
        <v>98484.9</v>
      </c>
      <c r="G20" s="128">
        <f t="shared" si="0"/>
        <v>100</v>
      </c>
    </row>
    <row r="21" spans="1:7" ht="32.25" customHeight="1">
      <c r="A21" s="44">
        <v>8</v>
      </c>
      <c r="B21" s="78" t="s">
        <v>6</v>
      </c>
      <c r="C21" s="52" t="s">
        <v>9</v>
      </c>
      <c r="D21" s="133">
        <f>D23</f>
        <v>49401</v>
      </c>
      <c r="E21" s="133">
        <f>E22+E23</f>
        <v>96848</v>
      </c>
      <c r="F21" s="133">
        <f>F22+F23</f>
        <v>96848</v>
      </c>
      <c r="G21" s="128">
        <f t="shared" si="0"/>
        <v>100</v>
      </c>
    </row>
    <row r="22" spans="1:7" ht="26.25" customHeight="1">
      <c r="A22" s="44">
        <v>9</v>
      </c>
      <c r="B22" s="78" t="s">
        <v>191</v>
      </c>
      <c r="C22" s="52" t="s">
        <v>196</v>
      </c>
      <c r="D22" s="133">
        <v>0</v>
      </c>
      <c r="E22" s="133">
        <v>47447</v>
      </c>
      <c r="F22" s="133">
        <v>47447</v>
      </c>
      <c r="G22" s="128">
        <f t="shared" si="0"/>
        <v>100</v>
      </c>
    </row>
    <row r="23" spans="1:7" ht="26.25" customHeight="1">
      <c r="A23" s="44">
        <v>10</v>
      </c>
      <c r="B23" s="78" t="s">
        <v>347</v>
      </c>
      <c r="C23" s="52" t="s">
        <v>323</v>
      </c>
      <c r="D23" s="133">
        <v>49401</v>
      </c>
      <c r="E23" s="133">
        <v>49401</v>
      </c>
      <c r="F23" s="133">
        <v>49401</v>
      </c>
      <c r="G23" s="128">
        <f t="shared" si="0"/>
        <v>100</v>
      </c>
    </row>
    <row r="24" spans="1:7" ht="14.25" customHeight="1">
      <c r="A24" s="44">
        <v>11</v>
      </c>
      <c r="B24" s="58" t="s">
        <v>68</v>
      </c>
      <c r="C24" s="52" t="s">
        <v>69</v>
      </c>
      <c r="D24" s="133">
        <f>D25</f>
        <v>133600</v>
      </c>
      <c r="E24" s="133">
        <f>E25</f>
        <v>3690528.04</v>
      </c>
      <c r="F24" s="133">
        <f>F25</f>
        <v>3690528.04</v>
      </c>
      <c r="G24" s="128">
        <f t="shared" si="0"/>
        <v>100</v>
      </c>
    </row>
    <row r="25" spans="1:7" ht="12.75" customHeight="1">
      <c r="A25" s="44">
        <v>12</v>
      </c>
      <c r="B25" s="58" t="s">
        <v>97</v>
      </c>
      <c r="C25" s="52" t="s">
        <v>104</v>
      </c>
      <c r="D25" s="133">
        <v>133600</v>
      </c>
      <c r="E25" s="133">
        <v>3690528.04</v>
      </c>
      <c r="F25" s="133">
        <f>E25</f>
        <v>3690528.04</v>
      </c>
      <c r="G25" s="133">
        <v>100</v>
      </c>
    </row>
    <row r="26" spans="1:7" ht="15.75" customHeight="1">
      <c r="A26" s="44">
        <v>13</v>
      </c>
      <c r="B26" s="60" t="s">
        <v>19</v>
      </c>
      <c r="C26" s="52" t="s">
        <v>61</v>
      </c>
      <c r="D26" s="133">
        <f>D27</f>
        <v>1002220</v>
      </c>
      <c r="E26" s="133">
        <f>E27</f>
        <v>3523494.03</v>
      </c>
      <c r="F26" s="133">
        <f>F27</f>
        <v>3516293.1</v>
      </c>
      <c r="G26" s="128">
        <f>F26/E26*100</f>
        <v>99.79563098621172</v>
      </c>
    </row>
    <row r="27" spans="1:7" ht="17.25" customHeight="1">
      <c r="A27" s="44">
        <v>14</v>
      </c>
      <c r="B27" s="59" t="s">
        <v>20</v>
      </c>
      <c r="C27" s="52" t="s">
        <v>62</v>
      </c>
      <c r="D27" s="133">
        <v>1002220</v>
      </c>
      <c r="E27" s="133">
        <v>3523494.03</v>
      </c>
      <c r="F27" s="133">
        <v>3516293.1</v>
      </c>
      <c r="G27" s="128">
        <f>F27/E27*100</f>
        <v>99.79563098621172</v>
      </c>
    </row>
    <row r="28" spans="1:7" ht="17.25" customHeight="1">
      <c r="A28" s="44">
        <v>15</v>
      </c>
      <c r="B28" s="59" t="s">
        <v>281</v>
      </c>
      <c r="C28" s="52" t="s">
        <v>352</v>
      </c>
      <c r="D28" s="133">
        <f>D29</f>
        <v>1304508</v>
      </c>
      <c r="E28" s="133">
        <f>F29</f>
        <v>1304508</v>
      </c>
      <c r="F28" s="133">
        <f>F29</f>
        <v>1304508</v>
      </c>
      <c r="G28" s="128">
        <f>F28/E28*100</f>
        <v>100</v>
      </c>
    </row>
    <row r="29" spans="1:7" ht="17.25" customHeight="1">
      <c r="A29" s="44">
        <v>16</v>
      </c>
      <c r="B29" s="59" t="s">
        <v>257</v>
      </c>
      <c r="C29" s="52" t="s">
        <v>258</v>
      </c>
      <c r="D29" s="133">
        <v>1304508</v>
      </c>
      <c r="E29" s="133">
        <v>1304508</v>
      </c>
      <c r="F29" s="133">
        <v>1304508</v>
      </c>
      <c r="G29" s="128">
        <f>F29/E29*100</f>
        <v>100</v>
      </c>
    </row>
    <row r="30" spans="1:7" ht="17.25" customHeight="1">
      <c r="A30" s="44">
        <v>17</v>
      </c>
      <c r="B30" s="54" t="s">
        <v>244</v>
      </c>
      <c r="C30" s="52" t="s">
        <v>245</v>
      </c>
      <c r="D30" s="133">
        <v>41635</v>
      </c>
      <c r="E30" s="133">
        <v>46631</v>
      </c>
      <c r="F30" s="133">
        <v>46631</v>
      </c>
      <c r="G30" s="128">
        <f>G31</f>
        <v>100</v>
      </c>
    </row>
    <row r="31" spans="1:7" ht="17.25" customHeight="1">
      <c r="A31" s="44">
        <v>18</v>
      </c>
      <c r="B31" s="54" t="s">
        <v>246</v>
      </c>
      <c r="C31" s="52" t="s">
        <v>247</v>
      </c>
      <c r="D31" s="133">
        <v>41635</v>
      </c>
      <c r="E31" s="133">
        <v>46631</v>
      </c>
      <c r="F31" s="133">
        <v>46631</v>
      </c>
      <c r="G31" s="128">
        <f aca="true" t="shared" si="1" ref="G31:G37">F31/E31*100</f>
        <v>100</v>
      </c>
    </row>
    <row r="32" spans="1:7" ht="17.25" customHeight="1">
      <c r="A32" s="44">
        <v>19</v>
      </c>
      <c r="B32" s="54" t="s">
        <v>346</v>
      </c>
      <c r="C32" s="52" t="s">
        <v>63</v>
      </c>
      <c r="D32" s="133">
        <v>48528</v>
      </c>
      <c r="E32" s="133">
        <v>48528</v>
      </c>
      <c r="F32" s="133">
        <v>48528</v>
      </c>
      <c r="G32" s="128">
        <f t="shared" si="1"/>
        <v>100</v>
      </c>
    </row>
    <row r="33" spans="1:7" ht="17.25" customHeight="1">
      <c r="A33" s="44">
        <v>20</v>
      </c>
      <c r="B33" s="54" t="s">
        <v>353</v>
      </c>
      <c r="C33" s="52" t="s">
        <v>355</v>
      </c>
      <c r="D33" s="133">
        <v>48528</v>
      </c>
      <c r="E33" s="133">
        <v>48528</v>
      </c>
      <c r="F33" s="133">
        <v>48528</v>
      </c>
      <c r="G33" s="128">
        <f t="shared" si="1"/>
        <v>100</v>
      </c>
    </row>
    <row r="34" spans="1:7" ht="28.5" customHeight="1">
      <c r="A34" s="44">
        <v>21</v>
      </c>
      <c r="B34" s="60" t="s">
        <v>259</v>
      </c>
      <c r="C34" s="44">
        <v>1100</v>
      </c>
      <c r="D34" s="133">
        <v>44847</v>
      </c>
      <c r="E34" s="133">
        <v>44848.29</v>
      </c>
      <c r="F34" s="133">
        <v>44848.29</v>
      </c>
      <c r="G34" s="128">
        <f t="shared" si="1"/>
        <v>100</v>
      </c>
    </row>
    <row r="35" spans="1:7" ht="28.5" customHeight="1">
      <c r="A35" s="44">
        <v>22</v>
      </c>
      <c r="B35" s="60" t="s">
        <v>398</v>
      </c>
      <c r="C35" s="44">
        <v>1101</v>
      </c>
      <c r="D35" s="133">
        <v>44847</v>
      </c>
      <c r="E35" s="133">
        <v>44848.29</v>
      </c>
      <c r="F35" s="133">
        <v>44848.29</v>
      </c>
      <c r="G35" s="128">
        <f t="shared" si="1"/>
        <v>100</v>
      </c>
    </row>
    <row r="36" spans="1:7" ht="28.5" customHeight="1">
      <c r="A36" s="44">
        <v>23</v>
      </c>
      <c r="B36" s="60" t="s">
        <v>397</v>
      </c>
      <c r="C36" s="44">
        <v>1400</v>
      </c>
      <c r="D36" s="133">
        <v>16452.1</v>
      </c>
      <c r="E36" s="133">
        <v>16452.1</v>
      </c>
      <c r="F36" s="133">
        <v>16452.1</v>
      </c>
      <c r="G36" s="128">
        <f t="shared" si="1"/>
        <v>100</v>
      </c>
    </row>
    <row r="37" spans="1:7" ht="17.25" customHeight="1">
      <c r="A37" s="44">
        <v>24</v>
      </c>
      <c r="B37" s="54" t="s">
        <v>435</v>
      </c>
      <c r="C37" s="52" t="s">
        <v>345</v>
      </c>
      <c r="D37" s="133">
        <v>16452.1</v>
      </c>
      <c r="E37" s="133">
        <v>16452.1</v>
      </c>
      <c r="F37" s="133">
        <v>16452.1</v>
      </c>
      <c r="G37" s="128">
        <f t="shared" si="1"/>
        <v>100</v>
      </c>
    </row>
    <row r="38" spans="1:7" ht="13.5" customHeight="1">
      <c r="A38" s="197" t="s">
        <v>70</v>
      </c>
      <c r="B38" s="198"/>
      <c r="C38" s="141"/>
      <c r="D38" s="142">
        <f>D14+D19+D21+D24+D26+D28+D30+D32+D34+D36</f>
        <v>6349861.9399999995</v>
      </c>
      <c r="E38" s="142">
        <f>E14+E19+E21+E24+E26+E28+E30+E32+E34+E36</f>
        <v>13013303.87</v>
      </c>
      <c r="F38" s="142">
        <f>F14+F19+F21+F24+F26+F28+F30+F32+F34+F36</f>
        <v>12999948.5</v>
      </c>
      <c r="G38" s="143">
        <f>F38/E38*100</f>
        <v>99.89737141210705</v>
      </c>
    </row>
  </sheetData>
  <sheetProtection/>
  <mergeCells count="16">
    <mergeCell ref="G11:G12"/>
    <mergeCell ref="A38:B38"/>
    <mergeCell ref="A11:A12"/>
    <mergeCell ref="B11:B12"/>
    <mergeCell ref="A9:F9"/>
    <mergeCell ref="D11:D12"/>
    <mergeCell ref="E11:E12"/>
    <mergeCell ref="F11:F12"/>
    <mergeCell ref="C11:C12"/>
    <mergeCell ref="B6:F6"/>
    <mergeCell ref="B7:F7"/>
    <mergeCell ref="B8:F8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28125" style="4" customWidth="1"/>
    <col min="2" max="2" width="52.28125" style="4" customWidth="1"/>
    <col min="3" max="3" width="10.00390625" style="4" customWidth="1"/>
    <col min="4" max="4" width="4.57421875" style="4" customWidth="1"/>
    <col min="5" max="5" width="5.00390625" style="4" customWidth="1"/>
    <col min="6" max="6" width="11.00390625" style="79" customWidth="1"/>
    <col min="7" max="7" width="10.00390625" style="79" customWidth="1"/>
    <col min="8" max="8" width="10.421875" style="79" bestFit="1" customWidth="1"/>
    <col min="9" max="9" width="9.421875" style="79" customWidth="1"/>
    <col min="10" max="10" width="10.140625" style="7" bestFit="1" customWidth="1"/>
    <col min="11" max="12" width="9.140625" style="7" customWidth="1"/>
    <col min="13" max="16384" width="9.140625" style="5" customWidth="1"/>
  </cols>
  <sheetData>
    <row r="1" spans="2:9" ht="12">
      <c r="B1" s="175" t="s">
        <v>208</v>
      </c>
      <c r="C1" s="175"/>
      <c r="D1" s="175"/>
      <c r="E1" s="175"/>
      <c r="F1" s="175"/>
      <c r="G1" s="175"/>
      <c r="H1" s="175"/>
      <c r="I1" s="175"/>
    </row>
    <row r="2" spans="2:9" ht="12">
      <c r="B2" s="175" t="s">
        <v>436</v>
      </c>
      <c r="C2" s="175"/>
      <c r="D2" s="175"/>
      <c r="E2" s="175"/>
      <c r="F2" s="175"/>
      <c r="G2" s="175"/>
      <c r="H2" s="175"/>
      <c r="I2" s="175"/>
    </row>
    <row r="3" spans="2:9" ht="8.25" customHeight="1">
      <c r="B3" s="175" t="s">
        <v>0</v>
      </c>
      <c r="C3" s="175"/>
      <c r="D3" s="175"/>
      <c r="E3" s="175"/>
      <c r="F3" s="175"/>
      <c r="G3" s="175"/>
      <c r="H3" s="175"/>
      <c r="I3" s="175"/>
    </row>
    <row r="4" spans="2:7" ht="12.75" customHeight="1" hidden="1">
      <c r="B4" s="200"/>
      <c r="C4" s="201"/>
      <c r="D4" s="201"/>
      <c r="E4" s="201"/>
      <c r="F4" s="201"/>
      <c r="G4" s="201"/>
    </row>
    <row r="5" spans="2:7" ht="12" hidden="1">
      <c r="B5" s="200"/>
      <c r="C5" s="200"/>
      <c r="D5" s="200"/>
      <c r="E5" s="200"/>
      <c r="F5" s="200"/>
      <c r="G5" s="200"/>
    </row>
    <row r="6" spans="2:7" ht="10.5" customHeight="1" hidden="1">
      <c r="B6" s="200"/>
      <c r="C6" s="200"/>
      <c r="D6" s="200"/>
      <c r="E6" s="200"/>
      <c r="F6" s="200"/>
      <c r="G6" s="200"/>
    </row>
    <row r="7" ht="12" hidden="1"/>
    <row r="8" spans="2:9" ht="18.75" customHeight="1">
      <c r="B8" s="175" t="s">
        <v>443</v>
      </c>
      <c r="C8" s="175"/>
      <c r="D8" s="175"/>
      <c r="E8" s="175"/>
      <c r="F8" s="175"/>
      <c r="G8" s="175"/>
      <c r="H8" s="175"/>
      <c r="I8" s="175"/>
    </row>
    <row r="9" spans="2:12" s="6" customFormat="1" ht="18" customHeight="1">
      <c r="B9" s="6" t="s">
        <v>447</v>
      </c>
      <c r="F9" s="34"/>
      <c r="G9" s="34"/>
      <c r="H9" s="34"/>
      <c r="I9" s="34"/>
      <c r="J9" s="17"/>
      <c r="K9" s="17"/>
      <c r="L9" s="17"/>
    </row>
    <row r="10" spans="1:9" ht="12.75" customHeight="1">
      <c r="A10" s="172" t="s">
        <v>11</v>
      </c>
      <c r="B10" s="172" t="s">
        <v>151</v>
      </c>
      <c r="C10" s="173" t="s">
        <v>152</v>
      </c>
      <c r="D10" s="172" t="s">
        <v>153</v>
      </c>
      <c r="E10" s="172" t="s">
        <v>154</v>
      </c>
      <c r="F10" s="202" t="s">
        <v>122</v>
      </c>
      <c r="G10" s="202" t="s">
        <v>125</v>
      </c>
      <c r="H10" s="202" t="s">
        <v>124</v>
      </c>
      <c r="I10" s="202" t="s">
        <v>126</v>
      </c>
    </row>
    <row r="11" spans="1:9" ht="26.25" customHeight="1">
      <c r="A11" s="172"/>
      <c r="B11" s="172"/>
      <c r="C11" s="174"/>
      <c r="D11" s="172"/>
      <c r="E11" s="172"/>
      <c r="F11" s="203"/>
      <c r="G11" s="203"/>
      <c r="H11" s="203"/>
      <c r="I11" s="203"/>
    </row>
    <row r="12" spans="1:9" ht="12">
      <c r="A12" s="44"/>
      <c r="B12" s="44">
        <v>1</v>
      </c>
      <c r="C12" s="44">
        <v>2</v>
      </c>
      <c r="D12" s="47">
        <v>3</v>
      </c>
      <c r="E12" s="47">
        <v>4</v>
      </c>
      <c r="F12" s="80">
        <v>5</v>
      </c>
      <c r="G12" s="80">
        <v>6</v>
      </c>
      <c r="H12" s="80">
        <v>7</v>
      </c>
      <c r="I12" s="80">
        <v>8</v>
      </c>
    </row>
    <row r="13" spans="1:10" s="17" customFormat="1" ht="36.75" customHeight="1">
      <c r="A13" s="44">
        <v>1</v>
      </c>
      <c r="B13" s="160" t="s">
        <v>260</v>
      </c>
      <c r="C13" s="50">
        <v>100000000</v>
      </c>
      <c r="D13" s="55"/>
      <c r="E13" s="56"/>
      <c r="F13" s="81">
        <f>F14</f>
        <v>3133862</v>
      </c>
      <c r="G13" s="81">
        <v>9212872.45</v>
      </c>
      <c r="H13" s="81">
        <v>9205671.52</v>
      </c>
      <c r="I13" s="82">
        <f aca="true" t="shared" si="0" ref="I13:I75">H13/G13*100</f>
        <v>99.92183838385823</v>
      </c>
      <c r="J13" s="35"/>
    </row>
    <row r="14" spans="1:12" s="6" customFormat="1" ht="22.5" customHeight="1">
      <c r="A14" s="44">
        <v>2</v>
      </c>
      <c r="B14" s="59" t="s">
        <v>261</v>
      </c>
      <c r="C14" s="50">
        <v>110000000</v>
      </c>
      <c r="D14" s="51"/>
      <c r="E14" s="52"/>
      <c r="F14" s="81">
        <f>F39+F55+F60+F65+F91+F112</f>
        <v>3133862</v>
      </c>
      <c r="G14" s="81">
        <f>G15+G20+G29+G34+G39+G44+G50+G55+G60</f>
        <v>3990789.4099999997</v>
      </c>
      <c r="H14" s="81">
        <f>H15+H20+H29+H34+H39+H44+H50+H55+H60</f>
        <v>3983588.48</v>
      </c>
      <c r="I14" s="82">
        <f t="shared" si="0"/>
        <v>99.8195612631938</v>
      </c>
      <c r="J14" s="35"/>
      <c r="K14" s="17"/>
      <c r="L14" s="17"/>
    </row>
    <row r="15" spans="1:12" s="6" customFormat="1" ht="78" customHeight="1">
      <c r="A15" s="44">
        <v>3</v>
      </c>
      <c r="B15" s="49" t="str">
        <f>'[1]Расходы'!$A$54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мцниципальной программы "Создание безопасных и комфортных условий для проживания на территории Галанинского сельсовета" </v>
      </c>
      <c r="C15" s="50">
        <v>110010380</v>
      </c>
      <c r="D15" s="51"/>
      <c r="E15" s="52"/>
      <c r="F15" s="81">
        <v>0</v>
      </c>
      <c r="G15" s="81">
        <v>72334</v>
      </c>
      <c r="H15" s="81">
        <v>72334</v>
      </c>
      <c r="I15" s="82">
        <f t="shared" si="0"/>
        <v>100</v>
      </c>
      <c r="J15" s="17"/>
      <c r="K15" s="17"/>
      <c r="L15" s="17"/>
    </row>
    <row r="16" spans="1:12" s="6" customFormat="1" ht="57" customHeight="1">
      <c r="A16" s="44">
        <v>4</v>
      </c>
      <c r="B16" s="49" t="s">
        <v>357</v>
      </c>
      <c r="C16" s="50">
        <v>110010210</v>
      </c>
      <c r="D16" s="51">
        <v>100</v>
      </c>
      <c r="E16" s="52"/>
      <c r="F16" s="81">
        <v>0</v>
      </c>
      <c r="G16" s="81">
        <v>72334</v>
      </c>
      <c r="H16" s="81">
        <v>72334</v>
      </c>
      <c r="I16" s="82">
        <f t="shared" si="0"/>
        <v>100</v>
      </c>
      <c r="J16" s="17"/>
      <c r="K16" s="17"/>
      <c r="L16" s="17"/>
    </row>
    <row r="17" spans="1:12" s="6" customFormat="1" ht="33.75" customHeight="1">
      <c r="A17" s="44">
        <v>5</v>
      </c>
      <c r="B17" s="49" t="s">
        <v>117</v>
      </c>
      <c r="C17" s="50">
        <v>110010210</v>
      </c>
      <c r="D17" s="51">
        <v>120</v>
      </c>
      <c r="E17" s="52"/>
      <c r="F17" s="81">
        <v>0</v>
      </c>
      <c r="G17" s="81">
        <v>72334</v>
      </c>
      <c r="H17" s="81">
        <v>72334</v>
      </c>
      <c r="I17" s="82">
        <f t="shared" si="0"/>
        <v>100</v>
      </c>
      <c r="J17" s="17"/>
      <c r="K17" s="17"/>
      <c r="L17" s="17"/>
    </row>
    <row r="18" spans="1:9" s="7" customFormat="1" ht="14.25" customHeight="1">
      <c r="A18" s="44">
        <v>6</v>
      </c>
      <c r="B18" s="54" t="s">
        <v>13</v>
      </c>
      <c r="C18" s="50">
        <v>110010210</v>
      </c>
      <c r="D18" s="55">
        <v>120</v>
      </c>
      <c r="E18" s="56" t="s">
        <v>54</v>
      </c>
      <c r="F18" s="83">
        <v>0</v>
      </c>
      <c r="G18" s="81">
        <v>72334</v>
      </c>
      <c r="H18" s="81">
        <v>72334</v>
      </c>
      <c r="I18" s="82">
        <f t="shared" si="0"/>
        <v>100</v>
      </c>
    </row>
    <row r="19" spans="1:9" s="7" customFormat="1" ht="12">
      <c r="A19" s="44">
        <v>7</v>
      </c>
      <c r="B19" s="54" t="s">
        <v>30</v>
      </c>
      <c r="C19" s="50">
        <f>C18</f>
        <v>110010210</v>
      </c>
      <c r="D19" s="55">
        <v>120</v>
      </c>
      <c r="E19" s="56" t="s">
        <v>58</v>
      </c>
      <c r="F19" s="81">
        <v>0</v>
      </c>
      <c r="G19" s="81">
        <v>72334</v>
      </c>
      <c r="H19" s="81">
        <v>72334</v>
      </c>
      <c r="I19" s="82">
        <f t="shared" si="0"/>
        <v>100</v>
      </c>
    </row>
    <row r="20" spans="1:12" s="6" customFormat="1" ht="105" customHeight="1">
      <c r="A20" s="44">
        <v>8</v>
      </c>
      <c r="B20" s="77" t="s">
        <v>402</v>
      </c>
      <c r="C20" s="50">
        <f>C21</f>
        <v>110010230</v>
      </c>
      <c r="D20" s="51">
        <v>100</v>
      </c>
      <c r="E20" s="52"/>
      <c r="F20" s="81">
        <v>0</v>
      </c>
      <c r="G20" s="81">
        <v>3686</v>
      </c>
      <c r="H20" s="81">
        <v>3686</v>
      </c>
      <c r="I20" s="82">
        <f t="shared" si="0"/>
        <v>100</v>
      </c>
      <c r="J20" s="17"/>
      <c r="K20" s="17"/>
      <c r="L20" s="17"/>
    </row>
    <row r="21" spans="1:12" s="6" customFormat="1" ht="33.75" customHeight="1">
      <c r="A21" s="44">
        <v>9</v>
      </c>
      <c r="B21" s="49" t="s">
        <v>117</v>
      </c>
      <c r="C21" s="50">
        <f>C22</f>
        <v>110010230</v>
      </c>
      <c r="D21" s="51">
        <v>120</v>
      </c>
      <c r="E21" s="52"/>
      <c r="F21" s="81">
        <v>0</v>
      </c>
      <c r="G21" s="81">
        <v>3686</v>
      </c>
      <c r="H21" s="81">
        <v>3686</v>
      </c>
      <c r="I21" s="82">
        <f t="shared" si="0"/>
        <v>100</v>
      </c>
      <c r="J21" s="17"/>
      <c r="K21" s="17"/>
      <c r="L21" s="17"/>
    </row>
    <row r="22" spans="1:9" s="7" customFormat="1" ht="14.25" customHeight="1">
      <c r="A22" s="44">
        <v>10</v>
      </c>
      <c r="B22" s="54" t="s">
        <v>13</v>
      </c>
      <c r="C22" s="50">
        <f>C23</f>
        <v>110010230</v>
      </c>
      <c r="D22" s="55">
        <v>120</v>
      </c>
      <c r="E22" s="56" t="s">
        <v>54</v>
      </c>
      <c r="F22" s="83">
        <v>0</v>
      </c>
      <c r="G22" s="81">
        <v>3686</v>
      </c>
      <c r="H22" s="81">
        <v>3686</v>
      </c>
      <c r="I22" s="82">
        <f t="shared" si="0"/>
        <v>100</v>
      </c>
    </row>
    <row r="23" spans="1:9" s="7" customFormat="1" ht="12">
      <c r="A23" s="44">
        <v>11</v>
      </c>
      <c r="B23" s="54" t="s">
        <v>30</v>
      </c>
      <c r="C23" s="50">
        <v>110010230</v>
      </c>
      <c r="D23" s="55">
        <v>120</v>
      </c>
      <c r="E23" s="56" t="s">
        <v>58</v>
      </c>
      <c r="F23" s="81">
        <v>0</v>
      </c>
      <c r="G23" s="81">
        <v>3686</v>
      </c>
      <c r="H23" s="81">
        <v>3686</v>
      </c>
      <c r="I23" s="82">
        <f t="shared" si="0"/>
        <v>100</v>
      </c>
    </row>
    <row r="24" spans="1:12" s="6" customFormat="1" ht="55.5" customHeight="1">
      <c r="A24" s="44">
        <v>12</v>
      </c>
      <c r="B24" s="77" t="s">
        <v>413</v>
      </c>
      <c r="C24" s="50" t="str">
        <f>C25</f>
        <v>1100L299F</v>
      </c>
      <c r="D24" s="44"/>
      <c r="E24" s="52"/>
      <c r="F24" s="81">
        <f>F25</f>
        <v>0</v>
      </c>
      <c r="G24" s="81">
        <f>G25</f>
        <v>35040</v>
      </c>
      <c r="H24" s="81">
        <f>H25</f>
        <v>35040</v>
      </c>
      <c r="I24" s="82">
        <f>H24/G24*100</f>
        <v>100</v>
      </c>
      <c r="J24" s="17"/>
      <c r="K24" s="17"/>
      <c r="L24" s="17"/>
    </row>
    <row r="25" spans="1:9" ht="29.25" customHeight="1">
      <c r="A25" s="44">
        <v>13</v>
      </c>
      <c r="B25" s="58" t="s">
        <v>127</v>
      </c>
      <c r="C25" s="50" t="str">
        <f>C26</f>
        <v>1100L299F</v>
      </c>
      <c r="D25" s="44">
        <v>200</v>
      </c>
      <c r="E25" s="52"/>
      <c r="F25" s="81">
        <f>+F26</f>
        <v>0</v>
      </c>
      <c r="G25" s="81">
        <f aca="true" t="shared" si="1" ref="G25:H27">+G26</f>
        <v>35040</v>
      </c>
      <c r="H25" s="81">
        <f t="shared" si="1"/>
        <v>35040</v>
      </c>
      <c r="I25" s="82">
        <f t="shared" si="0"/>
        <v>100</v>
      </c>
    </row>
    <row r="26" spans="1:9" ht="24" customHeight="1">
      <c r="A26" s="44">
        <v>14</v>
      </c>
      <c r="B26" s="58" t="s">
        <v>128</v>
      </c>
      <c r="C26" s="50" t="str">
        <f>C27</f>
        <v>1100L299F</v>
      </c>
      <c r="D26" s="44">
        <v>240</v>
      </c>
      <c r="E26" s="52"/>
      <c r="F26" s="81">
        <f>+F27</f>
        <v>0</v>
      </c>
      <c r="G26" s="81">
        <f t="shared" si="1"/>
        <v>35040</v>
      </c>
      <c r="H26" s="81">
        <f t="shared" si="1"/>
        <v>35040</v>
      </c>
      <c r="I26" s="82">
        <f t="shared" si="0"/>
        <v>100</v>
      </c>
    </row>
    <row r="27" spans="1:9" ht="12">
      <c r="A27" s="44">
        <v>15</v>
      </c>
      <c r="B27" s="58" t="s">
        <v>155</v>
      </c>
      <c r="C27" s="50" t="str">
        <f>C28</f>
        <v>1100L299F</v>
      </c>
      <c r="D27" s="44">
        <v>240</v>
      </c>
      <c r="E27" s="52" t="s">
        <v>61</v>
      </c>
      <c r="F27" s="81">
        <f>+F28</f>
        <v>0</v>
      </c>
      <c r="G27" s="81">
        <f t="shared" si="1"/>
        <v>35040</v>
      </c>
      <c r="H27" s="81">
        <f t="shared" si="1"/>
        <v>35040</v>
      </c>
      <c r="I27" s="82">
        <f t="shared" si="0"/>
        <v>100</v>
      </c>
    </row>
    <row r="28" spans="1:9" ht="12">
      <c r="A28" s="44">
        <v>16</v>
      </c>
      <c r="B28" s="54" t="s">
        <v>20</v>
      </c>
      <c r="C28" s="50" t="s">
        <v>410</v>
      </c>
      <c r="D28" s="44">
        <v>240</v>
      </c>
      <c r="E28" s="52" t="s">
        <v>62</v>
      </c>
      <c r="F28" s="81">
        <v>0</v>
      </c>
      <c r="G28" s="81">
        <v>35040</v>
      </c>
      <c r="H28" s="81">
        <v>35040</v>
      </c>
      <c r="I28" s="82">
        <f t="shared" si="0"/>
        <v>100</v>
      </c>
    </row>
    <row r="29" spans="1:12" s="6" customFormat="1" ht="55.5" customHeight="1">
      <c r="A29" s="44">
        <v>17</v>
      </c>
      <c r="B29" s="78" t="s">
        <v>412</v>
      </c>
      <c r="C29" s="50" t="str">
        <f>C30</f>
        <v>1100S6410</v>
      </c>
      <c r="D29" s="44"/>
      <c r="E29" s="52"/>
      <c r="F29" s="81">
        <f>F30</f>
        <v>0</v>
      </c>
      <c r="G29" s="81">
        <f>G30</f>
        <v>1763217.93</v>
      </c>
      <c r="H29" s="81">
        <f>H30</f>
        <v>1756017</v>
      </c>
      <c r="I29" s="82">
        <f t="shared" si="0"/>
        <v>99.5916029506347</v>
      </c>
      <c r="J29" s="17"/>
      <c r="K29" s="17"/>
      <c r="L29" s="17"/>
    </row>
    <row r="30" spans="1:9" ht="15" customHeight="1">
      <c r="A30" s="44">
        <v>18</v>
      </c>
      <c r="B30" s="58" t="s">
        <v>127</v>
      </c>
      <c r="C30" s="50" t="str">
        <f>C31</f>
        <v>1100S6410</v>
      </c>
      <c r="D30" s="44">
        <v>200</v>
      </c>
      <c r="E30" s="52"/>
      <c r="F30" s="81">
        <f>+F31</f>
        <v>0</v>
      </c>
      <c r="G30" s="81">
        <f aca="true" t="shared" si="2" ref="G30:H32">+G31</f>
        <v>1763217.93</v>
      </c>
      <c r="H30" s="81">
        <f t="shared" si="2"/>
        <v>1756017</v>
      </c>
      <c r="I30" s="82">
        <f t="shared" si="0"/>
        <v>99.5916029506347</v>
      </c>
    </row>
    <row r="31" spans="1:9" ht="24" customHeight="1">
      <c r="A31" s="44">
        <v>19</v>
      </c>
      <c r="B31" s="58" t="s">
        <v>128</v>
      </c>
      <c r="C31" s="50" t="str">
        <f>C32</f>
        <v>1100S6410</v>
      </c>
      <c r="D31" s="44">
        <v>240</v>
      </c>
      <c r="E31" s="52"/>
      <c r="F31" s="81">
        <f>+F32</f>
        <v>0</v>
      </c>
      <c r="G31" s="81">
        <f t="shared" si="2"/>
        <v>1763217.93</v>
      </c>
      <c r="H31" s="81">
        <f t="shared" si="2"/>
        <v>1756017</v>
      </c>
      <c r="I31" s="82">
        <f t="shared" si="0"/>
        <v>99.5916029506347</v>
      </c>
    </row>
    <row r="32" spans="1:9" ht="12">
      <c r="A32" s="44">
        <v>20</v>
      </c>
      <c r="B32" s="58" t="s">
        <v>155</v>
      </c>
      <c r="C32" s="50" t="str">
        <f>C33</f>
        <v>1100S6410</v>
      </c>
      <c r="D32" s="44">
        <v>240</v>
      </c>
      <c r="E32" s="52" t="s">
        <v>61</v>
      </c>
      <c r="F32" s="81">
        <f>+F33</f>
        <v>0</v>
      </c>
      <c r="G32" s="81">
        <f t="shared" si="2"/>
        <v>1763217.93</v>
      </c>
      <c r="H32" s="81">
        <f t="shared" si="2"/>
        <v>1756017</v>
      </c>
      <c r="I32" s="82">
        <f t="shared" si="0"/>
        <v>99.5916029506347</v>
      </c>
    </row>
    <row r="33" spans="1:9" ht="12">
      <c r="A33" s="44">
        <v>21</v>
      </c>
      <c r="B33" s="54" t="s">
        <v>20</v>
      </c>
      <c r="C33" s="50" t="s">
        <v>348</v>
      </c>
      <c r="D33" s="44">
        <v>240</v>
      </c>
      <c r="E33" s="52" t="s">
        <v>62</v>
      </c>
      <c r="F33" s="81">
        <v>0</v>
      </c>
      <c r="G33" s="81">
        <v>1763217.93</v>
      </c>
      <c r="H33" s="81">
        <v>1756017</v>
      </c>
      <c r="I33" s="82">
        <f t="shared" si="0"/>
        <v>99.5916029506347</v>
      </c>
    </row>
    <row r="34" spans="1:12" s="6" customFormat="1" ht="55.5" customHeight="1">
      <c r="A34" s="44">
        <v>22</v>
      </c>
      <c r="B34" s="78" t="s">
        <v>411</v>
      </c>
      <c r="C34" s="50">
        <v>110081010</v>
      </c>
      <c r="D34" s="44"/>
      <c r="E34" s="52"/>
      <c r="F34" s="81">
        <f>F35</f>
        <v>0</v>
      </c>
      <c r="G34" s="81">
        <f>G35</f>
        <v>823115</v>
      </c>
      <c r="H34" s="81">
        <f>H35</f>
        <v>823115</v>
      </c>
      <c r="I34" s="82">
        <f>H34/G34*100</f>
        <v>100</v>
      </c>
      <c r="J34" s="17"/>
      <c r="K34" s="17"/>
      <c r="L34" s="17"/>
    </row>
    <row r="35" spans="1:9" ht="15" customHeight="1">
      <c r="A35" s="44">
        <v>23</v>
      </c>
      <c r="B35" s="58" t="s">
        <v>127</v>
      </c>
      <c r="C35" s="50">
        <v>110081010</v>
      </c>
      <c r="D35" s="44">
        <v>200</v>
      </c>
      <c r="E35" s="52"/>
      <c r="F35" s="81">
        <f>+F36</f>
        <v>0</v>
      </c>
      <c r="G35" s="81">
        <f aca="true" t="shared" si="3" ref="G35:H37">+G36</f>
        <v>823115</v>
      </c>
      <c r="H35" s="81">
        <f t="shared" si="3"/>
        <v>823115</v>
      </c>
      <c r="I35" s="82">
        <f>H35/G35*100</f>
        <v>100</v>
      </c>
    </row>
    <row r="36" spans="1:9" ht="24" customHeight="1">
      <c r="A36" s="44">
        <v>24</v>
      </c>
      <c r="B36" s="58" t="s">
        <v>128</v>
      </c>
      <c r="C36" s="50">
        <v>110081010</v>
      </c>
      <c r="D36" s="44">
        <v>240</v>
      </c>
      <c r="E36" s="52"/>
      <c r="F36" s="81">
        <f>+F37</f>
        <v>0</v>
      </c>
      <c r="G36" s="81">
        <f t="shared" si="3"/>
        <v>823115</v>
      </c>
      <c r="H36" s="81">
        <f t="shared" si="3"/>
        <v>823115</v>
      </c>
      <c r="I36" s="82">
        <f>H36/G36*100</f>
        <v>100</v>
      </c>
    </row>
    <row r="37" spans="1:9" ht="12">
      <c r="A37" s="44">
        <v>25</v>
      </c>
      <c r="B37" s="58" t="s">
        <v>155</v>
      </c>
      <c r="C37" s="50">
        <v>110081010</v>
      </c>
      <c r="D37" s="44">
        <v>240</v>
      </c>
      <c r="E37" s="52" t="s">
        <v>61</v>
      </c>
      <c r="F37" s="81">
        <v>0</v>
      </c>
      <c r="G37" s="81">
        <f t="shared" si="3"/>
        <v>823115</v>
      </c>
      <c r="H37" s="81">
        <f t="shared" si="3"/>
        <v>823115</v>
      </c>
      <c r="I37" s="82">
        <f>H37/G37*100</f>
        <v>100</v>
      </c>
    </row>
    <row r="38" spans="1:9" ht="12">
      <c r="A38" s="44">
        <v>26</v>
      </c>
      <c r="B38" s="54" t="s">
        <v>20</v>
      </c>
      <c r="C38" s="50">
        <v>110080350</v>
      </c>
      <c r="D38" s="44">
        <v>240</v>
      </c>
      <c r="E38" s="52" t="s">
        <v>62</v>
      </c>
      <c r="F38" s="81">
        <v>0</v>
      </c>
      <c r="G38" s="81">
        <v>823115</v>
      </c>
      <c r="H38" s="81">
        <v>823115</v>
      </c>
      <c r="I38" s="82">
        <f>H38/G38*100</f>
        <v>100</v>
      </c>
    </row>
    <row r="39" spans="1:12" s="6" customFormat="1" ht="55.5" customHeight="1">
      <c r="A39" s="44">
        <v>27</v>
      </c>
      <c r="B39" s="54" t="s">
        <v>262</v>
      </c>
      <c r="C39" s="50">
        <v>110081010</v>
      </c>
      <c r="D39" s="44"/>
      <c r="E39" s="52"/>
      <c r="F39" s="81">
        <f>F40</f>
        <v>1002220</v>
      </c>
      <c r="G39" s="81">
        <f>G40</f>
        <v>571120.1</v>
      </c>
      <c r="H39" s="81">
        <f>H40</f>
        <v>571120.1</v>
      </c>
      <c r="I39" s="82">
        <f t="shared" si="0"/>
        <v>100</v>
      </c>
      <c r="J39" s="17"/>
      <c r="K39" s="17"/>
      <c r="L39" s="17"/>
    </row>
    <row r="40" spans="1:9" ht="15" customHeight="1">
      <c r="A40" s="44">
        <v>28</v>
      </c>
      <c r="B40" s="58" t="s">
        <v>127</v>
      </c>
      <c r="C40" s="50">
        <v>110081010</v>
      </c>
      <c r="D40" s="44">
        <v>200</v>
      </c>
      <c r="E40" s="52"/>
      <c r="F40" s="81">
        <f>+F41</f>
        <v>1002220</v>
      </c>
      <c r="G40" s="81">
        <f aca="true" t="shared" si="4" ref="G40:H42">+G41</f>
        <v>571120.1</v>
      </c>
      <c r="H40" s="81">
        <f t="shared" si="4"/>
        <v>571120.1</v>
      </c>
      <c r="I40" s="82">
        <f t="shared" si="0"/>
        <v>100</v>
      </c>
    </row>
    <row r="41" spans="1:9" ht="24" customHeight="1">
      <c r="A41" s="44">
        <v>29</v>
      </c>
      <c r="B41" s="58" t="s">
        <v>128</v>
      </c>
      <c r="C41" s="50">
        <v>110081010</v>
      </c>
      <c r="D41" s="44">
        <v>240</v>
      </c>
      <c r="E41" s="52"/>
      <c r="F41" s="81">
        <f>+F42</f>
        <v>1002220</v>
      </c>
      <c r="G41" s="81">
        <f t="shared" si="4"/>
        <v>571120.1</v>
      </c>
      <c r="H41" s="81">
        <f t="shared" si="4"/>
        <v>571120.1</v>
      </c>
      <c r="I41" s="82">
        <f t="shared" si="0"/>
        <v>100</v>
      </c>
    </row>
    <row r="42" spans="1:9" ht="12">
      <c r="A42" s="44">
        <v>30</v>
      </c>
      <c r="B42" s="58" t="s">
        <v>155</v>
      </c>
      <c r="C42" s="50">
        <v>110081010</v>
      </c>
      <c r="D42" s="44">
        <v>240</v>
      </c>
      <c r="E42" s="52" t="s">
        <v>61</v>
      </c>
      <c r="F42" s="81">
        <v>1002220</v>
      </c>
      <c r="G42" s="81">
        <f t="shared" si="4"/>
        <v>571120.1</v>
      </c>
      <c r="H42" s="81">
        <f t="shared" si="4"/>
        <v>571120.1</v>
      </c>
      <c r="I42" s="82">
        <f t="shared" si="0"/>
        <v>100</v>
      </c>
    </row>
    <row r="43" spans="1:9" ht="12">
      <c r="A43" s="44">
        <v>31</v>
      </c>
      <c r="B43" s="54" t="s">
        <v>20</v>
      </c>
      <c r="C43" s="50">
        <v>110081010</v>
      </c>
      <c r="D43" s="44">
        <v>240</v>
      </c>
      <c r="E43" s="52" t="s">
        <v>62</v>
      </c>
      <c r="F43" s="81">
        <v>1339516</v>
      </c>
      <c r="G43" s="81">
        <v>571120.1</v>
      </c>
      <c r="H43" s="81">
        <v>571120.1</v>
      </c>
      <c r="I43" s="82">
        <f t="shared" si="0"/>
        <v>100</v>
      </c>
    </row>
    <row r="44" spans="1:9" ht="65.25" customHeight="1">
      <c r="A44" s="44">
        <v>32</v>
      </c>
      <c r="B44" s="54" t="s">
        <v>263</v>
      </c>
      <c r="C44" s="50">
        <v>110081040</v>
      </c>
      <c r="D44" s="44"/>
      <c r="E44" s="52"/>
      <c r="F44" s="81">
        <f>F45</f>
        <v>0</v>
      </c>
      <c r="G44" s="81">
        <f>G45</f>
        <v>144200</v>
      </c>
      <c r="H44" s="81">
        <f>H45</f>
        <v>144200</v>
      </c>
      <c r="I44" s="82">
        <f t="shared" si="0"/>
        <v>100</v>
      </c>
    </row>
    <row r="45" spans="1:9" ht="23.25" customHeight="1">
      <c r="A45" s="44">
        <v>33</v>
      </c>
      <c r="B45" s="59" t="s">
        <v>127</v>
      </c>
      <c r="C45" s="50">
        <v>110081040</v>
      </c>
      <c r="D45" s="44">
        <v>240</v>
      </c>
      <c r="E45" s="52"/>
      <c r="F45" s="81">
        <f aca="true" t="shared" si="5" ref="F45:H46">+F46</f>
        <v>0</v>
      </c>
      <c r="G45" s="81">
        <f t="shared" si="5"/>
        <v>144200</v>
      </c>
      <c r="H45" s="81">
        <f t="shared" si="5"/>
        <v>144200</v>
      </c>
      <c r="I45" s="82">
        <f t="shared" si="0"/>
        <v>100</v>
      </c>
    </row>
    <row r="46" spans="1:9" ht="26.25" customHeight="1">
      <c r="A46" s="44">
        <v>34</v>
      </c>
      <c r="B46" s="59" t="s">
        <v>128</v>
      </c>
      <c r="C46" s="50">
        <v>110081040</v>
      </c>
      <c r="D46" s="44">
        <v>243</v>
      </c>
      <c r="E46" s="52"/>
      <c r="F46" s="81">
        <f t="shared" si="5"/>
        <v>0</v>
      </c>
      <c r="G46" s="81">
        <v>144200</v>
      </c>
      <c r="H46" s="81">
        <v>144200</v>
      </c>
      <c r="I46" s="81">
        <v>144200</v>
      </c>
    </row>
    <row r="47" spans="1:9" ht="15" customHeight="1">
      <c r="A47" s="44">
        <v>35</v>
      </c>
      <c r="B47" s="60" t="s">
        <v>155</v>
      </c>
      <c r="C47" s="50">
        <v>110081040</v>
      </c>
      <c r="D47" s="44">
        <v>240</v>
      </c>
      <c r="E47" s="52" t="s">
        <v>61</v>
      </c>
      <c r="F47" s="81">
        <f>+F48</f>
        <v>0</v>
      </c>
      <c r="G47" s="81">
        <v>144200</v>
      </c>
      <c r="H47" s="81">
        <v>144200</v>
      </c>
      <c r="I47" s="81">
        <v>144200</v>
      </c>
    </row>
    <row r="48" spans="1:9" ht="15.75" customHeight="1">
      <c r="A48" s="44">
        <v>36</v>
      </c>
      <c r="B48" s="54" t="s">
        <v>20</v>
      </c>
      <c r="C48" s="50">
        <v>110081040</v>
      </c>
      <c r="D48" s="44">
        <v>244</v>
      </c>
      <c r="E48" s="52" t="s">
        <v>62</v>
      </c>
      <c r="F48" s="81">
        <v>0</v>
      </c>
      <c r="G48" s="81">
        <v>144200</v>
      </c>
      <c r="H48" s="81">
        <v>144200</v>
      </c>
      <c r="I48" s="81">
        <v>144200</v>
      </c>
    </row>
    <row r="49" spans="1:9" ht="15.75" customHeight="1">
      <c r="A49" s="44">
        <v>37</v>
      </c>
      <c r="B49" s="54" t="s">
        <v>20</v>
      </c>
      <c r="C49" s="50">
        <v>110081040</v>
      </c>
      <c r="D49" s="44">
        <v>245</v>
      </c>
      <c r="E49" s="52" t="s">
        <v>62</v>
      </c>
      <c r="F49" s="81">
        <v>0</v>
      </c>
      <c r="G49" s="81">
        <v>144200</v>
      </c>
      <c r="H49" s="81">
        <v>144200</v>
      </c>
      <c r="I49" s="82">
        <f t="shared" si="0"/>
        <v>100</v>
      </c>
    </row>
    <row r="50" spans="1:9" s="17" customFormat="1" ht="63.75" customHeight="1">
      <c r="A50" s="44">
        <v>38</v>
      </c>
      <c r="B50" s="61" t="s">
        <v>292</v>
      </c>
      <c r="C50" s="62">
        <f>C51</f>
        <v>110081050</v>
      </c>
      <c r="D50" s="55"/>
      <c r="E50" s="56"/>
      <c r="F50" s="81">
        <f>F51</f>
        <v>0</v>
      </c>
      <c r="G50" s="81">
        <f>G51</f>
        <v>186801</v>
      </c>
      <c r="H50" s="81">
        <f>H51</f>
        <v>186801</v>
      </c>
      <c r="I50" s="82">
        <f t="shared" si="0"/>
        <v>100</v>
      </c>
    </row>
    <row r="51" spans="1:9" s="7" customFormat="1" ht="45">
      <c r="A51" s="44">
        <v>39</v>
      </c>
      <c r="B51" s="61" t="s">
        <v>116</v>
      </c>
      <c r="C51" s="62">
        <f>C52</f>
        <v>110081050</v>
      </c>
      <c r="D51" s="63">
        <v>200</v>
      </c>
      <c r="E51" s="56"/>
      <c r="F51" s="81">
        <f>+F52</f>
        <v>0</v>
      </c>
      <c r="G51" s="81">
        <f aca="true" t="shared" si="6" ref="G51:H53">+G52</f>
        <v>186801</v>
      </c>
      <c r="H51" s="81">
        <f t="shared" si="6"/>
        <v>186801</v>
      </c>
      <c r="I51" s="82">
        <f t="shared" si="0"/>
        <v>100</v>
      </c>
    </row>
    <row r="52" spans="1:9" s="7" customFormat="1" ht="22.5">
      <c r="A52" s="44">
        <v>40</v>
      </c>
      <c r="B52" s="61" t="s">
        <v>117</v>
      </c>
      <c r="C52" s="62">
        <f>C53</f>
        <v>110081050</v>
      </c>
      <c r="D52" s="55">
        <v>240</v>
      </c>
      <c r="E52" s="56"/>
      <c r="F52" s="81">
        <f>+F53</f>
        <v>0</v>
      </c>
      <c r="G52" s="81">
        <f t="shared" si="6"/>
        <v>186801</v>
      </c>
      <c r="H52" s="81">
        <f t="shared" si="6"/>
        <v>186801</v>
      </c>
      <c r="I52" s="82">
        <f t="shared" si="0"/>
        <v>100</v>
      </c>
    </row>
    <row r="53" spans="1:9" s="7" customFormat="1" ht="12">
      <c r="A53" s="44">
        <v>41</v>
      </c>
      <c r="B53" s="54" t="s">
        <v>13</v>
      </c>
      <c r="C53" s="62">
        <f>C54</f>
        <v>110081050</v>
      </c>
      <c r="D53" s="55">
        <v>200</v>
      </c>
      <c r="E53" s="56" t="s">
        <v>62</v>
      </c>
      <c r="F53" s="81">
        <f>+F54</f>
        <v>0</v>
      </c>
      <c r="G53" s="81">
        <f t="shared" si="6"/>
        <v>186801</v>
      </c>
      <c r="H53" s="81">
        <f t="shared" si="6"/>
        <v>186801</v>
      </c>
      <c r="I53" s="82">
        <f t="shared" si="0"/>
        <v>100</v>
      </c>
    </row>
    <row r="54" spans="1:9" s="7" customFormat="1" ht="12">
      <c r="A54" s="44">
        <v>42</v>
      </c>
      <c r="B54" s="54" t="s">
        <v>30</v>
      </c>
      <c r="C54" s="62">
        <v>110081050</v>
      </c>
      <c r="D54" s="55">
        <v>240</v>
      </c>
      <c r="E54" s="56" t="s">
        <v>62</v>
      </c>
      <c r="F54" s="81">
        <v>0</v>
      </c>
      <c r="G54" s="81">
        <v>186801</v>
      </c>
      <c r="H54" s="81">
        <v>186801</v>
      </c>
      <c r="I54" s="82">
        <f t="shared" si="0"/>
        <v>100</v>
      </c>
    </row>
    <row r="55" spans="1:9" s="17" customFormat="1" ht="62.25" customHeight="1">
      <c r="A55" s="44">
        <v>43</v>
      </c>
      <c r="B55" s="54" t="s">
        <v>264</v>
      </c>
      <c r="C55" s="50">
        <f>C56</f>
        <v>110081010</v>
      </c>
      <c r="D55" s="55"/>
      <c r="E55" s="56"/>
      <c r="F55" s="81">
        <f>+F57</f>
        <v>529053</v>
      </c>
      <c r="G55" s="81">
        <f>+G57</f>
        <v>418590.4</v>
      </c>
      <c r="H55" s="81">
        <f>+H57</f>
        <v>418590.4</v>
      </c>
      <c r="I55" s="82">
        <f t="shared" si="0"/>
        <v>100</v>
      </c>
    </row>
    <row r="56" spans="1:9" s="7" customFormat="1" ht="48.75" customHeight="1">
      <c r="A56" s="44">
        <v>44</v>
      </c>
      <c r="B56" s="54" t="s">
        <v>116</v>
      </c>
      <c r="C56" s="50">
        <f>C57</f>
        <v>110081010</v>
      </c>
      <c r="D56" s="55">
        <v>100</v>
      </c>
      <c r="E56" s="56"/>
      <c r="F56" s="81">
        <f>+F57</f>
        <v>529053</v>
      </c>
      <c r="G56" s="81">
        <f>+G57</f>
        <v>418590.4</v>
      </c>
      <c r="H56" s="81">
        <f>+H57</f>
        <v>418590.4</v>
      </c>
      <c r="I56" s="82">
        <f t="shared" si="0"/>
        <v>100</v>
      </c>
    </row>
    <row r="57" spans="1:9" s="7" customFormat="1" ht="21" customHeight="1">
      <c r="A57" s="44">
        <v>45</v>
      </c>
      <c r="B57" s="54" t="s">
        <v>117</v>
      </c>
      <c r="C57" s="50">
        <f>C58</f>
        <v>110081010</v>
      </c>
      <c r="D57" s="55">
        <v>120</v>
      </c>
      <c r="E57" s="56"/>
      <c r="F57" s="81">
        <f aca="true" t="shared" si="7" ref="F57:H58">F58</f>
        <v>529053</v>
      </c>
      <c r="G57" s="81">
        <f t="shared" si="7"/>
        <v>418590.4</v>
      </c>
      <c r="H57" s="81">
        <f t="shared" si="7"/>
        <v>418590.4</v>
      </c>
      <c r="I57" s="82">
        <f t="shared" si="0"/>
        <v>100</v>
      </c>
    </row>
    <row r="58" spans="1:9" s="7" customFormat="1" ht="14.25" customHeight="1">
      <c r="A58" s="44">
        <v>46</v>
      </c>
      <c r="B58" s="54" t="s">
        <v>13</v>
      </c>
      <c r="C58" s="50">
        <f>C59</f>
        <v>110081010</v>
      </c>
      <c r="D58" s="55">
        <v>120</v>
      </c>
      <c r="E58" s="56" t="s">
        <v>54</v>
      </c>
      <c r="F58" s="83">
        <f t="shared" si="7"/>
        <v>529053</v>
      </c>
      <c r="G58" s="83">
        <f t="shared" si="7"/>
        <v>418590.4</v>
      </c>
      <c r="H58" s="83">
        <f t="shared" si="7"/>
        <v>418590.4</v>
      </c>
      <c r="I58" s="82">
        <f t="shared" si="0"/>
        <v>100</v>
      </c>
    </row>
    <row r="59" spans="1:9" s="7" customFormat="1" ht="12">
      <c r="A59" s="44">
        <v>47</v>
      </c>
      <c r="B59" s="54" t="s">
        <v>30</v>
      </c>
      <c r="C59" s="50">
        <v>110081010</v>
      </c>
      <c r="D59" s="55">
        <v>120</v>
      </c>
      <c r="E59" s="56" t="s">
        <v>58</v>
      </c>
      <c r="F59" s="81">
        <v>529053</v>
      </c>
      <c r="G59" s="81">
        <v>418590.4</v>
      </c>
      <c r="H59" s="81">
        <v>418590.4</v>
      </c>
      <c r="I59" s="82">
        <f t="shared" si="0"/>
        <v>100</v>
      </c>
    </row>
    <row r="60" spans="1:9" s="17" customFormat="1" ht="62.25" customHeight="1">
      <c r="A60" s="44">
        <v>48</v>
      </c>
      <c r="B60" s="54" t="s">
        <v>285</v>
      </c>
      <c r="C60" s="50">
        <f>C61</f>
        <v>110081060</v>
      </c>
      <c r="D60" s="55"/>
      <c r="E60" s="56"/>
      <c r="F60" s="81">
        <f>+F62</f>
        <v>24917</v>
      </c>
      <c r="G60" s="81">
        <f>+G62</f>
        <v>7724.98</v>
      </c>
      <c r="H60" s="81">
        <f>+H62</f>
        <v>7724.98</v>
      </c>
      <c r="I60" s="82">
        <f t="shared" si="0"/>
        <v>100</v>
      </c>
    </row>
    <row r="61" spans="1:9" s="7" customFormat="1" ht="48.75" customHeight="1">
      <c r="A61" s="44">
        <v>49</v>
      </c>
      <c r="B61" s="54" t="s">
        <v>116</v>
      </c>
      <c r="C61" s="50">
        <f>C62</f>
        <v>110081060</v>
      </c>
      <c r="D61" s="55">
        <v>100</v>
      </c>
      <c r="E61" s="56"/>
      <c r="F61" s="81">
        <f>+F62</f>
        <v>24917</v>
      </c>
      <c r="G61" s="81">
        <f>+G62</f>
        <v>7724.98</v>
      </c>
      <c r="H61" s="81">
        <f>+H62</f>
        <v>7724.98</v>
      </c>
      <c r="I61" s="82">
        <f t="shared" si="0"/>
        <v>100</v>
      </c>
    </row>
    <row r="62" spans="1:9" s="7" customFormat="1" ht="21" customHeight="1">
      <c r="A62" s="44">
        <v>50</v>
      </c>
      <c r="B62" s="54" t="s">
        <v>117</v>
      </c>
      <c r="C62" s="50">
        <f>C63</f>
        <v>110081060</v>
      </c>
      <c r="D62" s="55">
        <v>120</v>
      </c>
      <c r="E62" s="56"/>
      <c r="F62" s="81">
        <f aca="true" t="shared" si="8" ref="F62:H63">F63</f>
        <v>24917</v>
      </c>
      <c r="G62" s="81">
        <f t="shared" si="8"/>
        <v>7724.98</v>
      </c>
      <c r="H62" s="81">
        <f t="shared" si="8"/>
        <v>7724.98</v>
      </c>
      <c r="I62" s="82">
        <f t="shared" si="0"/>
        <v>100</v>
      </c>
    </row>
    <row r="63" spans="1:9" s="7" customFormat="1" ht="14.25" customHeight="1">
      <c r="A63" s="44">
        <v>51</v>
      </c>
      <c r="B63" s="54" t="s">
        <v>13</v>
      </c>
      <c r="C63" s="50">
        <f>C64</f>
        <v>110081060</v>
      </c>
      <c r="D63" s="55">
        <v>120</v>
      </c>
      <c r="E63" s="56" t="s">
        <v>54</v>
      </c>
      <c r="F63" s="83">
        <f t="shared" si="8"/>
        <v>24917</v>
      </c>
      <c r="G63" s="83">
        <f t="shared" si="8"/>
        <v>7724.98</v>
      </c>
      <c r="H63" s="83">
        <f t="shared" si="8"/>
        <v>7724.98</v>
      </c>
      <c r="I63" s="82">
        <f t="shared" si="0"/>
        <v>100</v>
      </c>
    </row>
    <row r="64" spans="1:9" s="7" customFormat="1" ht="12">
      <c r="A64" s="44">
        <v>52</v>
      </c>
      <c r="B64" s="54" t="s">
        <v>30</v>
      </c>
      <c r="C64" s="50">
        <v>110081060</v>
      </c>
      <c r="D64" s="55">
        <v>120</v>
      </c>
      <c r="E64" s="56" t="s">
        <v>58</v>
      </c>
      <c r="F64" s="81">
        <v>24917</v>
      </c>
      <c r="G64" s="81">
        <v>7724.98</v>
      </c>
      <c r="H64" s="81">
        <v>7724.98</v>
      </c>
      <c r="I64" s="82">
        <f t="shared" si="0"/>
        <v>100</v>
      </c>
    </row>
    <row r="65" spans="1:12" s="6" customFormat="1" ht="24" customHeight="1">
      <c r="A65" s="44">
        <v>53</v>
      </c>
      <c r="B65" s="59" t="s">
        <v>265</v>
      </c>
      <c r="C65" s="50">
        <v>120000000</v>
      </c>
      <c r="D65" s="44"/>
      <c r="E65" s="52"/>
      <c r="F65" s="81">
        <f>F71</f>
        <v>133600</v>
      </c>
      <c r="G65" s="81">
        <f>G66+G76+G81+G86+G92</f>
        <v>3547181.9699999997</v>
      </c>
      <c r="H65" s="81">
        <f>H66+H76+H81+H86+H92</f>
        <v>3547181.9699999997</v>
      </c>
      <c r="I65" s="82">
        <f t="shared" si="0"/>
        <v>100</v>
      </c>
      <c r="J65" s="17"/>
      <c r="K65" s="17"/>
      <c r="L65" s="17"/>
    </row>
    <row r="66" spans="1:12" s="6" customFormat="1" ht="84.75" customHeight="1">
      <c r="A66" s="44">
        <v>54</v>
      </c>
      <c r="B66" s="77" t="s">
        <v>403</v>
      </c>
      <c r="C66" s="64">
        <v>120075080</v>
      </c>
      <c r="D66" s="44"/>
      <c r="E66" s="52"/>
      <c r="F66" s="81">
        <f aca="true" t="shared" si="9" ref="F66:H69">F67</f>
        <v>0</v>
      </c>
      <c r="G66" s="81">
        <f t="shared" si="9"/>
        <v>210200</v>
      </c>
      <c r="H66" s="81">
        <f t="shared" si="9"/>
        <v>210200</v>
      </c>
      <c r="I66" s="82">
        <f t="shared" si="0"/>
        <v>100</v>
      </c>
      <c r="J66" s="17"/>
      <c r="K66" s="17"/>
      <c r="L66" s="17"/>
    </row>
    <row r="67" spans="1:12" s="6" customFormat="1" ht="30.75" customHeight="1">
      <c r="A67" s="44">
        <v>55</v>
      </c>
      <c r="B67" s="61" t="s">
        <v>127</v>
      </c>
      <c r="C67" s="64">
        <v>120075080</v>
      </c>
      <c r="D67" s="44">
        <v>200</v>
      </c>
      <c r="E67" s="52"/>
      <c r="F67" s="81">
        <f t="shared" si="9"/>
        <v>0</v>
      </c>
      <c r="G67" s="81">
        <f t="shared" si="9"/>
        <v>210200</v>
      </c>
      <c r="H67" s="81">
        <f t="shared" si="9"/>
        <v>210200</v>
      </c>
      <c r="I67" s="82">
        <f t="shared" si="0"/>
        <v>100</v>
      </c>
      <c r="J67" s="17"/>
      <c r="K67" s="17"/>
      <c r="L67" s="17"/>
    </row>
    <row r="68" spans="1:12" s="6" customFormat="1" ht="27" customHeight="1">
      <c r="A68" s="44">
        <v>56</v>
      </c>
      <c r="B68" s="61" t="s">
        <v>128</v>
      </c>
      <c r="C68" s="64">
        <v>120075080</v>
      </c>
      <c r="D68" s="44">
        <v>240</v>
      </c>
      <c r="E68" s="52"/>
      <c r="F68" s="81">
        <f t="shared" si="9"/>
        <v>0</v>
      </c>
      <c r="G68" s="81">
        <f t="shared" si="9"/>
        <v>210200</v>
      </c>
      <c r="H68" s="81">
        <f t="shared" si="9"/>
        <v>210200</v>
      </c>
      <c r="I68" s="82">
        <f t="shared" si="0"/>
        <v>100</v>
      </c>
      <c r="J68" s="17"/>
      <c r="K68" s="17"/>
      <c r="L68" s="17"/>
    </row>
    <row r="69" spans="1:12" s="6" customFormat="1" ht="15.75" customHeight="1">
      <c r="A69" s="44">
        <v>57</v>
      </c>
      <c r="B69" s="65" t="s">
        <v>68</v>
      </c>
      <c r="C69" s="64">
        <v>120075080</v>
      </c>
      <c r="D69" s="44">
        <v>240</v>
      </c>
      <c r="E69" s="52" t="s">
        <v>69</v>
      </c>
      <c r="F69" s="81">
        <f t="shared" si="9"/>
        <v>0</v>
      </c>
      <c r="G69" s="81">
        <f t="shared" si="9"/>
        <v>210200</v>
      </c>
      <c r="H69" s="81">
        <f t="shared" si="9"/>
        <v>210200</v>
      </c>
      <c r="I69" s="82">
        <f t="shared" si="0"/>
        <v>100</v>
      </c>
      <c r="J69" s="17"/>
      <c r="K69" s="17"/>
      <c r="L69" s="17"/>
    </row>
    <row r="70" spans="1:12" s="6" customFormat="1" ht="15.75" customHeight="1">
      <c r="A70" s="44">
        <v>58</v>
      </c>
      <c r="B70" s="65" t="s">
        <v>97</v>
      </c>
      <c r="C70" s="64">
        <v>120075080</v>
      </c>
      <c r="D70" s="44">
        <v>240</v>
      </c>
      <c r="E70" s="52" t="s">
        <v>104</v>
      </c>
      <c r="F70" s="81">
        <v>0</v>
      </c>
      <c r="G70" s="81">
        <v>210200</v>
      </c>
      <c r="H70" s="81">
        <v>210200</v>
      </c>
      <c r="I70" s="82">
        <f t="shared" si="0"/>
        <v>100</v>
      </c>
      <c r="J70" s="17"/>
      <c r="K70" s="17"/>
      <c r="L70" s="17"/>
    </row>
    <row r="71" spans="1:9" ht="75" customHeight="1">
      <c r="A71" s="44">
        <v>59</v>
      </c>
      <c r="B71" s="54" t="s">
        <v>270</v>
      </c>
      <c r="C71" s="50">
        <v>120081090</v>
      </c>
      <c r="D71" s="44"/>
      <c r="E71" s="52"/>
      <c r="F71" s="81">
        <f aca="true" t="shared" si="10" ref="F71:H72">+F72</f>
        <v>133600</v>
      </c>
      <c r="G71" s="81">
        <f t="shared" si="10"/>
        <v>143346.07</v>
      </c>
      <c r="H71" s="81">
        <f t="shared" si="10"/>
        <v>143346.07</v>
      </c>
      <c r="I71" s="82">
        <f t="shared" si="0"/>
        <v>100</v>
      </c>
    </row>
    <row r="72" spans="1:9" ht="23.25" customHeight="1">
      <c r="A72" s="44">
        <v>60</v>
      </c>
      <c r="B72" s="59" t="s">
        <v>127</v>
      </c>
      <c r="C72" s="50">
        <v>120081090</v>
      </c>
      <c r="D72" s="44">
        <v>200</v>
      </c>
      <c r="E72" s="52"/>
      <c r="F72" s="81">
        <f t="shared" si="10"/>
        <v>133600</v>
      </c>
      <c r="G72" s="81">
        <f t="shared" si="10"/>
        <v>143346.07</v>
      </c>
      <c r="H72" s="81">
        <f t="shared" si="10"/>
        <v>143346.07</v>
      </c>
      <c r="I72" s="82">
        <f t="shared" si="0"/>
        <v>100</v>
      </c>
    </row>
    <row r="73" spans="1:9" ht="23.25" customHeight="1">
      <c r="A73" s="44">
        <v>61</v>
      </c>
      <c r="B73" s="54" t="s">
        <v>128</v>
      </c>
      <c r="C73" s="50">
        <v>120081090</v>
      </c>
      <c r="D73" s="44">
        <v>240</v>
      </c>
      <c r="E73" s="52"/>
      <c r="F73" s="81">
        <f>F74</f>
        <v>133600</v>
      </c>
      <c r="G73" s="81">
        <f>G74</f>
        <v>143346.07</v>
      </c>
      <c r="H73" s="81">
        <f>H74</f>
        <v>143346.07</v>
      </c>
      <c r="I73" s="82">
        <f t="shared" si="0"/>
        <v>100</v>
      </c>
    </row>
    <row r="74" spans="1:9" ht="12">
      <c r="A74" s="44">
        <v>62</v>
      </c>
      <c r="B74" s="59" t="s">
        <v>68</v>
      </c>
      <c r="C74" s="50">
        <v>120081090</v>
      </c>
      <c r="D74" s="44">
        <v>240</v>
      </c>
      <c r="E74" s="52" t="s">
        <v>69</v>
      </c>
      <c r="F74" s="81">
        <f>+F75</f>
        <v>133600</v>
      </c>
      <c r="G74" s="81">
        <f>+G75</f>
        <v>143346.07</v>
      </c>
      <c r="H74" s="81">
        <f>+H75</f>
        <v>143346.07</v>
      </c>
      <c r="I74" s="82">
        <f t="shared" si="0"/>
        <v>100</v>
      </c>
    </row>
    <row r="75" spans="1:9" ht="12">
      <c r="A75" s="44">
        <v>63</v>
      </c>
      <c r="B75" s="59" t="s">
        <v>97</v>
      </c>
      <c r="C75" s="50">
        <v>120081090</v>
      </c>
      <c r="D75" s="44">
        <v>240</v>
      </c>
      <c r="E75" s="52" t="s">
        <v>104</v>
      </c>
      <c r="F75" s="81">
        <v>133600</v>
      </c>
      <c r="G75" s="81">
        <v>143346.07</v>
      </c>
      <c r="H75" s="81">
        <v>143346.07</v>
      </c>
      <c r="I75" s="82">
        <f t="shared" si="0"/>
        <v>100</v>
      </c>
    </row>
    <row r="76" spans="1:12" s="6" customFormat="1" ht="66.75" customHeight="1">
      <c r="A76" s="44">
        <v>64</v>
      </c>
      <c r="B76" s="77" t="s">
        <v>404</v>
      </c>
      <c r="C76" s="64">
        <v>120082120</v>
      </c>
      <c r="D76" s="44"/>
      <c r="E76" s="52"/>
      <c r="F76" s="81">
        <f aca="true" t="shared" si="11" ref="F76:H89">F77</f>
        <v>0</v>
      </c>
      <c r="G76" s="81">
        <f t="shared" si="11"/>
        <v>151225.07</v>
      </c>
      <c r="H76" s="81">
        <f t="shared" si="11"/>
        <v>151225.07</v>
      </c>
      <c r="I76" s="82">
        <f aca="true" t="shared" si="12" ref="I76:I85">H76/G76*100</f>
        <v>100</v>
      </c>
      <c r="J76" s="17"/>
      <c r="K76" s="17"/>
      <c r="L76" s="17"/>
    </row>
    <row r="77" spans="1:12" s="6" customFormat="1" ht="30.75" customHeight="1">
      <c r="A77" s="44">
        <v>65</v>
      </c>
      <c r="B77" s="61" t="s">
        <v>127</v>
      </c>
      <c r="C77" s="64">
        <v>120082120</v>
      </c>
      <c r="D77" s="44">
        <v>200</v>
      </c>
      <c r="E77" s="52"/>
      <c r="F77" s="81">
        <f t="shared" si="11"/>
        <v>0</v>
      </c>
      <c r="G77" s="81">
        <f t="shared" si="11"/>
        <v>151225.07</v>
      </c>
      <c r="H77" s="81">
        <f t="shared" si="11"/>
        <v>151225.07</v>
      </c>
      <c r="I77" s="82">
        <f t="shared" si="12"/>
        <v>100</v>
      </c>
      <c r="J77" s="17"/>
      <c r="K77" s="17"/>
      <c r="L77" s="17"/>
    </row>
    <row r="78" spans="1:12" s="6" customFormat="1" ht="27" customHeight="1">
      <c r="A78" s="44">
        <v>66</v>
      </c>
      <c r="B78" s="61" t="s">
        <v>128</v>
      </c>
      <c r="C78" s="64">
        <v>120082120</v>
      </c>
      <c r="D78" s="44">
        <v>240</v>
      </c>
      <c r="E78" s="52"/>
      <c r="F78" s="81">
        <f t="shared" si="11"/>
        <v>0</v>
      </c>
      <c r="G78" s="81">
        <f t="shared" si="11"/>
        <v>151225.07</v>
      </c>
      <c r="H78" s="81">
        <f t="shared" si="11"/>
        <v>151225.07</v>
      </c>
      <c r="I78" s="82">
        <f t="shared" si="12"/>
        <v>100</v>
      </c>
      <c r="J78" s="17"/>
      <c r="K78" s="17"/>
      <c r="L78" s="17"/>
    </row>
    <row r="79" spans="1:12" s="6" customFormat="1" ht="15.75" customHeight="1">
      <c r="A79" s="44">
        <v>67</v>
      </c>
      <c r="B79" s="65" t="s">
        <v>68</v>
      </c>
      <c r="C79" s="64">
        <f>C80</f>
        <v>120082120</v>
      </c>
      <c r="D79" s="44">
        <v>240</v>
      </c>
      <c r="E79" s="52" t="s">
        <v>69</v>
      </c>
      <c r="F79" s="81">
        <f t="shared" si="11"/>
        <v>0</v>
      </c>
      <c r="G79" s="81">
        <f t="shared" si="11"/>
        <v>151225.07</v>
      </c>
      <c r="H79" s="81">
        <f t="shared" si="11"/>
        <v>151225.07</v>
      </c>
      <c r="I79" s="82">
        <f t="shared" si="12"/>
        <v>100</v>
      </c>
      <c r="J79" s="17"/>
      <c r="K79" s="17"/>
      <c r="L79" s="17"/>
    </row>
    <row r="80" spans="1:12" s="6" customFormat="1" ht="15.75" customHeight="1">
      <c r="A80" s="44">
        <v>68</v>
      </c>
      <c r="B80" s="65" t="s">
        <v>97</v>
      </c>
      <c r="C80" s="64">
        <v>120082120</v>
      </c>
      <c r="D80" s="44">
        <v>240</v>
      </c>
      <c r="E80" s="52" t="s">
        <v>104</v>
      </c>
      <c r="F80" s="81">
        <v>0</v>
      </c>
      <c r="G80" s="81">
        <v>151225.07</v>
      </c>
      <c r="H80" s="81">
        <v>151225.07</v>
      </c>
      <c r="I80" s="82">
        <f t="shared" si="12"/>
        <v>100</v>
      </c>
      <c r="J80" s="17"/>
      <c r="K80" s="17"/>
      <c r="L80" s="17"/>
    </row>
    <row r="81" spans="1:12" s="6" customFormat="1" ht="102" customHeight="1">
      <c r="A81" s="44">
        <v>69</v>
      </c>
      <c r="B81" s="77" t="s">
        <v>406</v>
      </c>
      <c r="C81" s="64" t="s">
        <v>243</v>
      </c>
      <c r="D81" s="44"/>
      <c r="E81" s="52"/>
      <c r="F81" s="81">
        <f t="shared" si="11"/>
        <v>0</v>
      </c>
      <c r="G81" s="81">
        <f t="shared" si="11"/>
        <v>2523</v>
      </c>
      <c r="H81" s="81">
        <f t="shared" si="11"/>
        <v>2523</v>
      </c>
      <c r="I81" s="82">
        <f t="shared" si="12"/>
        <v>100</v>
      </c>
      <c r="J81" s="17"/>
      <c r="K81" s="17"/>
      <c r="L81" s="17"/>
    </row>
    <row r="82" spans="1:12" s="6" customFormat="1" ht="30.75" customHeight="1">
      <c r="A82" s="44">
        <v>70</v>
      </c>
      <c r="B82" s="61" t="s">
        <v>127</v>
      </c>
      <c r="C82" s="64" t="s">
        <v>243</v>
      </c>
      <c r="D82" s="44">
        <v>200</v>
      </c>
      <c r="E82" s="52"/>
      <c r="F82" s="81">
        <f t="shared" si="11"/>
        <v>0</v>
      </c>
      <c r="G82" s="81">
        <f t="shared" si="11"/>
        <v>2523</v>
      </c>
      <c r="H82" s="81">
        <f t="shared" si="11"/>
        <v>2523</v>
      </c>
      <c r="I82" s="82">
        <f t="shared" si="12"/>
        <v>100</v>
      </c>
      <c r="J82" s="17"/>
      <c r="K82" s="17"/>
      <c r="L82" s="17"/>
    </row>
    <row r="83" spans="1:12" s="6" customFormat="1" ht="27" customHeight="1">
      <c r="A83" s="44">
        <v>71</v>
      </c>
      <c r="B83" s="61" t="s">
        <v>128</v>
      </c>
      <c r="C83" s="64" t="s">
        <v>243</v>
      </c>
      <c r="D83" s="44">
        <v>240</v>
      </c>
      <c r="E83" s="52"/>
      <c r="F83" s="81">
        <f t="shared" si="11"/>
        <v>0</v>
      </c>
      <c r="G83" s="81">
        <f t="shared" si="11"/>
        <v>2523</v>
      </c>
      <c r="H83" s="81">
        <f t="shared" si="11"/>
        <v>2523</v>
      </c>
      <c r="I83" s="82">
        <f t="shared" si="12"/>
        <v>100</v>
      </c>
      <c r="J83" s="17"/>
      <c r="K83" s="17"/>
      <c r="L83" s="17"/>
    </row>
    <row r="84" spans="1:12" s="6" customFormat="1" ht="15.75" customHeight="1">
      <c r="A84" s="44">
        <v>72</v>
      </c>
      <c r="B84" s="65" t="s">
        <v>68</v>
      </c>
      <c r="C84" s="64" t="s">
        <v>243</v>
      </c>
      <c r="D84" s="44">
        <v>240</v>
      </c>
      <c r="E84" s="52" t="s">
        <v>69</v>
      </c>
      <c r="F84" s="81">
        <f t="shared" si="11"/>
        <v>0</v>
      </c>
      <c r="G84" s="81">
        <f t="shared" si="11"/>
        <v>2523</v>
      </c>
      <c r="H84" s="81">
        <f t="shared" si="11"/>
        <v>2523</v>
      </c>
      <c r="I84" s="82">
        <f t="shared" si="12"/>
        <v>100</v>
      </c>
      <c r="J84" s="17"/>
      <c r="K84" s="17"/>
      <c r="L84" s="17"/>
    </row>
    <row r="85" spans="1:12" s="6" customFormat="1" ht="15.75" customHeight="1">
      <c r="A85" s="44">
        <v>73</v>
      </c>
      <c r="B85" s="65" t="s">
        <v>97</v>
      </c>
      <c r="C85" s="64" t="s">
        <v>405</v>
      </c>
      <c r="D85" s="44">
        <v>240</v>
      </c>
      <c r="E85" s="52" t="s">
        <v>104</v>
      </c>
      <c r="F85" s="81">
        <v>0</v>
      </c>
      <c r="G85" s="81">
        <v>2523</v>
      </c>
      <c r="H85" s="81">
        <v>2523</v>
      </c>
      <c r="I85" s="82">
        <f t="shared" si="12"/>
        <v>100</v>
      </c>
      <c r="J85" s="17"/>
      <c r="K85" s="17"/>
      <c r="L85" s="17"/>
    </row>
    <row r="86" spans="1:12" s="6" customFormat="1" ht="72.75" customHeight="1">
      <c r="A86" s="44">
        <v>74</v>
      </c>
      <c r="B86" s="77" t="s">
        <v>408</v>
      </c>
      <c r="C86" s="64" t="s">
        <v>407</v>
      </c>
      <c r="D86" s="44"/>
      <c r="E86" s="52"/>
      <c r="F86" s="81">
        <f t="shared" si="11"/>
        <v>0</v>
      </c>
      <c r="G86" s="81">
        <f t="shared" si="11"/>
        <v>3146633.9</v>
      </c>
      <c r="H86" s="81">
        <f t="shared" si="11"/>
        <v>3146633.9</v>
      </c>
      <c r="I86" s="82">
        <f aca="true" t="shared" si="13" ref="I86:I91">H86/G86*100</f>
        <v>100</v>
      </c>
      <c r="J86" s="17"/>
      <c r="K86" s="17"/>
      <c r="L86" s="17"/>
    </row>
    <row r="87" spans="1:12" s="6" customFormat="1" ht="30.75" customHeight="1">
      <c r="A87" s="44">
        <v>75</v>
      </c>
      <c r="B87" s="61" t="s">
        <v>127</v>
      </c>
      <c r="C87" s="64" t="s">
        <v>407</v>
      </c>
      <c r="D87" s="44">
        <v>200</v>
      </c>
      <c r="E87" s="52"/>
      <c r="F87" s="81">
        <f t="shared" si="11"/>
        <v>0</v>
      </c>
      <c r="G87" s="81">
        <f t="shared" si="11"/>
        <v>3146633.9</v>
      </c>
      <c r="H87" s="81">
        <f t="shared" si="11"/>
        <v>3146633.9</v>
      </c>
      <c r="I87" s="82">
        <f t="shared" si="13"/>
        <v>100</v>
      </c>
      <c r="J87" s="17"/>
      <c r="K87" s="17"/>
      <c r="L87" s="17"/>
    </row>
    <row r="88" spans="1:12" s="6" customFormat="1" ht="27" customHeight="1">
      <c r="A88" s="44">
        <v>76</v>
      </c>
      <c r="B88" s="61" t="s">
        <v>128</v>
      </c>
      <c r="C88" s="64" t="s">
        <v>407</v>
      </c>
      <c r="D88" s="44">
        <v>240</v>
      </c>
      <c r="E88" s="52"/>
      <c r="F88" s="81">
        <f t="shared" si="11"/>
        <v>0</v>
      </c>
      <c r="G88" s="81">
        <f t="shared" si="11"/>
        <v>3146633.9</v>
      </c>
      <c r="H88" s="81">
        <f t="shared" si="11"/>
        <v>3146633.9</v>
      </c>
      <c r="I88" s="82">
        <f t="shared" si="13"/>
        <v>100</v>
      </c>
      <c r="J88" s="17"/>
      <c r="K88" s="17"/>
      <c r="L88" s="17"/>
    </row>
    <row r="89" spans="1:12" s="6" customFormat="1" ht="15.75" customHeight="1">
      <c r="A89" s="44">
        <v>77</v>
      </c>
      <c r="B89" s="65" t="s">
        <v>68</v>
      </c>
      <c r="C89" s="64" t="s">
        <v>407</v>
      </c>
      <c r="D89" s="44">
        <v>240</v>
      </c>
      <c r="E89" s="52" t="s">
        <v>69</v>
      </c>
      <c r="F89" s="81">
        <f t="shared" si="11"/>
        <v>0</v>
      </c>
      <c r="G89" s="81">
        <f t="shared" si="11"/>
        <v>3146633.9</v>
      </c>
      <c r="H89" s="81">
        <f t="shared" si="11"/>
        <v>3146633.9</v>
      </c>
      <c r="I89" s="82">
        <f t="shared" si="13"/>
        <v>100</v>
      </c>
      <c r="J89" s="17"/>
      <c r="K89" s="17"/>
      <c r="L89" s="17"/>
    </row>
    <row r="90" spans="1:12" s="6" customFormat="1" ht="15.75" customHeight="1">
      <c r="A90" s="44">
        <v>78</v>
      </c>
      <c r="B90" s="65" t="s">
        <v>97</v>
      </c>
      <c r="C90" s="64" t="s">
        <v>407</v>
      </c>
      <c r="D90" s="44">
        <v>240</v>
      </c>
      <c r="E90" s="52" t="s">
        <v>104</v>
      </c>
      <c r="F90" s="81">
        <v>0</v>
      </c>
      <c r="G90" s="81">
        <v>3146633.9</v>
      </c>
      <c r="H90" s="81">
        <v>3146633.9</v>
      </c>
      <c r="I90" s="82">
        <f t="shared" si="13"/>
        <v>100</v>
      </c>
      <c r="J90" s="17"/>
      <c r="K90" s="17"/>
      <c r="L90" s="17"/>
    </row>
    <row r="91" spans="1:12" s="6" customFormat="1" ht="19.5" customHeight="1">
      <c r="A91" s="44">
        <v>79</v>
      </c>
      <c r="B91" s="54" t="s">
        <v>271</v>
      </c>
      <c r="C91" s="110" t="s">
        <v>193</v>
      </c>
      <c r="D91" s="44"/>
      <c r="E91" s="52"/>
      <c r="F91" s="81">
        <f>F92++F102+F107</f>
        <v>49401</v>
      </c>
      <c r="G91" s="81">
        <f>G92+G97+G102+G107</f>
        <v>133448</v>
      </c>
      <c r="H91" s="81">
        <f>H92+H101</f>
        <v>81788</v>
      </c>
      <c r="I91" s="82">
        <f t="shared" si="13"/>
        <v>61.288292068820816</v>
      </c>
      <c r="J91" s="17"/>
      <c r="K91" s="17"/>
      <c r="L91" s="17"/>
    </row>
    <row r="92" spans="1:12" s="6" customFormat="1" ht="72.75" customHeight="1">
      <c r="A92" s="44">
        <v>80</v>
      </c>
      <c r="B92" s="77" t="s">
        <v>408</v>
      </c>
      <c r="C92" s="64" t="s">
        <v>409</v>
      </c>
      <c r="D92" s="44"/>
      <c r="E92" s="52"/>
      <c r="F92" s="81">
        <f aca="true" t="shared" si="14" ref="F92:H95">F93</f>
        <v>0</v>
      </c>
      <c r="G92" s="81">
        <f t="shared" si="14"/>
        <v>36600</v>
      </c>
      <c r="H92" s="81">
        <f t="shared" si="14"/>
        <v>36600</v>
      </c>
      <c r="I92" s="82">
        <f aca="true" t="shared" si="15" ref="I92:I143">H92/G92*100</f>
        <v>100</v>
      </c>
      <c r="J92" s="17"/>
      <c r="K92" s="17"/>
      <c r="L92" s="17"/>
    </row>
    <row r="93" spans="1:12" s="6" customFormat="1" ht="30.75" customHeight="1">
      <c r="A93" s="44">
        <v>81</v>
      </c>
      <c r="B93" s="61" t="s">
        <v>127</v>
      </c>
      <c r="C93" s="64" t="s">
        <v>409</v>
      </c>
      <c r="D93" s="44">
        <v>200</v>
      </c>
      <c r="E93" s="52"/>
      <c r="F93" s="81">
        <f t="shared" si="14"/>
        <v>0</v>
      </c>
      <c r="G93" s="81">
        <f t="shared" si="14"/>
        <v>36600</v>
      </c>
      <c r="H93" s="81">
        <f t="shared" si="14"/>
        <v>36600</v>
      </c>
      <c r="I93" s="82">
        <f t="shared" si="15"/>
        <v>100</v>
      </c>
      <c r="J93" s="17"/>
      <c r="K93" s="17"/>
      <c r="L93" s="17"/>
    </row>
    <row r="94" spans="1:12" s="6" customFormat="1" ht="27" customHeight="1">
      <c r="A94" s="44">
        <v>82</v>
      </c>
      <c r="B94" s="61" t="s">
        <v>128</v>
      </c>
      <c r="C94" s="64" t="s">
        <v>409</v>
      </c>
      <c r="D94" s="44">
        <v>240</v>
      </c>
      <c r="E94" s="52"/>
      <c r="F94" s="81">
        <f t="shared" si="14"/>
        <v>0</v>
      </c>
      <c r="G94" s="81">
        <f t="shared" si="14"/>
        <v>36600</v>
      </c>
      <c r="H94" s="81">
        <f t="shared" si="14"/>
        <v>36600</v>
      </c>
      <c r="I94" s="82">
        <f t="shared" si="15"/>
        <v>100</v>
      </c>
      <c r="J94" s="17"/>
      <c r="K94" s="17"/>
      <c r="L94" s="17"/>
    </row>
    <row r="95" spans="1:12" s="6" customFormat="1" ht="15.75" customHeight="1">
      <c r="A95" s="44">
        <v>83</v>
      </c>
      <c r="B95" s="65" t="s">
        <v>68</v>
      </c>
      <c r="C95" s="64" t="s">
        <v>409</v>
      </c>
      <c r="D95" s="44">
        <v>240</v>
      </c>
      <c r="E95" s="52" t="s">
        <v>69</v>
      </c>
      <c r="F95" s="81">
        <f t="shared" si="14"/>
        <v>0</v>
      </c>
      <c r="G95" s="81">
        <f t="shared" si="14"/>
        <v>36600</v>
      </c>
      <c r="H95" s="81">
        <f t="shared" si="14"/>
        <v>36600</v>
      </c>
      <c r="I95" s="82">
        <f t="shared" si="15"/>
        <v>100</v>
      </c>
      <c r="J95" s="17"/>
      <c r="K95" s="17"/>
      <c r="L95" s="17"/>
    </row>
    <row r="96" spans="1:12" s="6" customFormat="1" ht="15.75" customHeight="1">
      <c r="A96" s="44">
        <v>84</v>
      </c>
      <c r="B96" s="65" t="s">
        <v>97</v>
      </c>
      <c r="C96" s="64" t="s">
        <v>409</v>
      </c>
      <c r="D96" s="44">
        <v>240</v>
      </c>
      <c r="E96" s="52" t="s">
        <v>104</v>
      </c>
      <c r="F96" s="81">
        <v>0</v>
      </c>
      <c r="G96" s="81">
        <v>36600</v>
      </c>
      <c r="H96" s="81">
        <v>36600</v>
      </c>
      <c r="I96" s="82">
        <f t="shared" si="15"/>
        <v>100</v>
      </c>
      <c r="J96" s="17"/>
      <c r="K96" s="17"/>
      <c r="L96" s="17"/>
    </row>
    <row r="97" spans="1:12" s="6" customFormat="1" ht="66" customHeight="1">
      <c r="A97" s="44">
        <v>85</v>
      </c>
      <c r="B97" s="61" t="s">
        <v>272</v>
      </c>
      <c r="C97" s="67" t="s">
        <v>194</v>
      </c>
      <c r="D97" s="44"/>
      <c r="E97" s="52"/>
      <c r="F97" s="81">
        <f aca="true" t="shared" si="16" ref="F97:H98">F98</f>
        <v>0</v>
      </c>
      <c r="G97" s="81">
        <f t="shared" si="16"/>
        <v>45188</v>
      </c>
      <c r="H97" s="81">
        <f t="shared" si="16"/>
        <v>45188</v>
      </c>
      <c r="I97" s="82">
        <f t="shared" si="15"/>
        <v>100</v>
      </c>
      <c r="J97" s="17"/>
      <c r="K97" s="17"/>
      <c r="L97" s="17"/>
    </row>
    <row r="98" spans="1:12" s="6" customFormat="1" ht="26.25" customHeight="1">
      <c r="A98" s="44">
        <v>86</v>
      </c>
      <c r="B98" s="54" t="s">
        <v>127</v>
      </c>
      <c r="C98" s="67" t="s">
        <v>194</v>
      </c>
      <c r="D98" s="44">
        <v>200</v>
      </c>
      <c r="E98" s="52"/>
      <c r="F98" s="81">
        <f t="shared" si="16"/>
        <v>0</v>
      </c>
      <c r="G98" s="81">
        <f t="shared" si="16"/>
        <v>45188</v>
      </c>
      <c r="H98" s="81">
        <f t="shared" si="16"/>
        <v>45188</v>
      </c>
      <c r="I98" s="82">
        <f t="shared" si="15"/>
        <v>100</v>
      </c>
      <c r="J98" s="17"/>
      <c r="K98" s="17"/>
      <c r="L98" s="17"/>
    </row>
    <row r="99" spans="1:12" s="6" customFormat="1" ht="27" customHeight="1">
      <c r="A99" s="44">
        <v>87</v>
      </c>
      <c r="B99" s="54" t="s">
        <v>128</v>
      </c>
      <c r="C99" s="67" t="s">
        <v>194</v>
      </c>
      <c r="D99" s="44">
        <v>240</v>
      </c>
      <c r="E99" s="52"/>
      <c r="F99" s="81">
        <f>+F100</f>
        <v>0</v>
      </c>
      <c r="G99" s="81">
        <f aca="true" t="shared" si="17" ref="G99:H102">+G100</f>
        <v>45188</v>
      </c>
      <c r="H99" s="81">
        <f t="shared" si="17"/>
        <v>45188</v>
      </c>
      <c r="I99" s="82">
        <f t="shared" si="15"/>
        <v>100</v>
      </c>
      <c r="J99" s="17"/>
      <c r="K99" s="17"/>
      <c r="L99" s="17"/>
    </row>
    <row r="100" spans="1:12" s="6" customFormat="1" ht="14.25" customHeight="1">
      <c r="A100" s="44">
        <v>88</v>
      </c>
      <c r="B100" s="59" t="s">
        <v>182</v>
      </c>
      <c r="C100" s="67" t="s">
        <v>194</v>
      </c>
      <c r="D100" s="44">
        <v>240</v>
      </c>
      <c r="E100" s="52" t="s">
        <v>9</v>
      </c>
      <c r="F100" s="81">
        <f>+F101</f>
        <v>0</v>
      </c>
      <c r="G100" s="81">
        <f t="shared" si="17"/>
        <v>45188</v>
      </c>
      <c r="H100" s="81">
        <f t="shared" si="17"/>
        <v>45188</v>
      </c>
      <c r="I100" s="82">
        <f t="shared" si="15"/>
        <v>100</v>
      </c>
      <c r="J100" s="17"/>
      <c r="K100" s="17"/>
      <c r="L100" s="17"/>
    </row>
    <row r="101" spans="1:12" s="6" customFormat="1" ht="14.25" customHeight="1">
      <c r="A101" s="44">
        <v>89</v>
      </c>
      <c r="B101" s="54" t="s">
        <v>191</v>
      </c>
      <c r="C101" s="67" t="s">
        <v>194</v>
      </c>
      <c r="D101" s="44">
        <v>240</v>
      </c>
      <c r="E101" s="52" t="s">
        <v>196</v>
      </c>
      <c r="F101" s="81">
        <v>0</v>
      </c>
      <c r="G101" s="81">
        <v>45188</v>
      </c>
      <c r="H101" s="81">
        <v>45188</v>
      </c>
      <c r="I101" s="82">
        <f t="shared" si="15"/>
        <v>100</v>
      </c>
      <c r="J101" s="17"/>
      <c r="K101" s="17"/>
      <c r="L101" s="17"/>
    </row>
    <row r="102" spans="1:12" s="6" customFormat="1" ht="66.75" customHeight="1">
      <c r="A102" s="44">
        <v>90</v>
      </c>
      <c r="B102" s="54" t="s">
        <v>273</v>
      </c>
      <c r="C102" s="67" t="s">
        <v>195</v>
      </c>
      <c r="D102" s="44"/>
      <c r="E102" s="52"/>
      <c r="F102" s="81">
        <v>0</v>
      </c>
      <c r="G102" s="81">
        <f>G103</f>
        <v>2259</v>
      </c>
      <c r="H102" s="81">
        <f t="shared" si="17"/>
        <v>2259</v>
      </c>
      <c r="I102" s="82">
        <f t="shared" si="15"/>
        <v>100</v>
      </c>
      <c r="J102" s="17"/>
      <c r="K102" s="17"/>
      <c r="L102" s="17"/>
    </row>
    <row r="103" spans="1:9" ht="22.5">
      <c r="A103" s="44">
        <v>91</v>
      </c>
      <c r="B103" s="61" t="s">
        <v>127</v>
      </c>
      <c r="C103" s="67" t="s">
        <v>195</v>
      </c>
      <c r="D103" s="44">
        <v>200</v>
      </c>
      <c r="E103" s="52"/>
      <c r="F103" s="81">
        <f>F104</f>
        <v>0</v>
      </c>
      <c r="G103" s="81">
        <f>G104</f>
        <v>2259</v>
      </c>
      <c r="H103" s="81">
        <f>H104</f>
        <v>2259</v>
      </c>
      <c r="I103" s="82">
        <f t="shared" si="15"/>
        <v>100</v>
      </c>
    </row>
    <row r="104" spans="1:9" s="7" customFormat="1" ht="22.5">
      <c r="A104" s="44">
        <v>92</v>
      </c>
      <c r="B104" s="61" t="s">
        <v>128</v>
      </c>
      <c r="C104" s="67" t="s">
        <v>195</v>
      </c>
      <c r="D104" s="55">
        <v>240</v>
      </c>
      <c r="E104" s="56"/>
      <c r="F104" s="81">
        <f>+F105</f>
        <v>0</v>
      </c>
      <c r="G104" s="81">
        <f>G105</f>
        <v>2259</v>
      </c>
      <c r="H104" s="81">
        <f>H105</f>
        <v>2259</v>
      </c>
      <c r="I104" s="82">
        <f t="shared" si="15"/>
        <v>100</v>
      </c>
    </row>
    <row r="105" spans="1:9" ht="12">
      <c r="A105" s="44">
        <v>93</v>
      </c>
      <c r="B105" s="59" t="s">
        <v>182</v>
      </c>
      <c r="C105" s="67" t="s">
        <v>195</v>
      </c>
      <c r="D105" s="44">
        <v>240</v>
      </c>
      <c r="E105" s="52" t="s">
        <v>9</v>
      </c>
      <c r="F105" s="81">
        <f>+F106</f>
        <v>0</v>
      </c>
      <c r="G105" s="81">
        <f>G106</f>
        <v>2259</v>
      </c>
      <c r="H105" s="81">
        <f>+H106</f>
        <v>2259</v>
      </c>
      <c r="I105" s="82">
        <f t="shared" si="15"/>
        <v>100</v>
      </c>
    </row>
    <row r="106" spans="1:9" ht="15.75" customHeight="1">
      <c r="A106" s="44">
        <v>94</v>
      </c>
      <c r="B106" s="54" t="s">
        <v>191</v>
      </c>
      <c r="C106" s="67" t="s">
        <v>195</v>
      </c>
      <c r="D106" s="44">
        <v>240</v>
      </c>
      <c r="E106" s="52" t="s">
        <v>196</v>
      </c>
      <c r="F106" s="81">
        <v>0</v>
      </c>
      <c r="G106" s="81">
        <v>2259</v>
      </c>
      <c r="H106" s="81">
        <v>2259</v>
      </c>
      <c r="I106" s="82">
        <f t="shared" si="15"/>
        <v>100</v>
      </c>
    </row>
    <row r="107" spans="1:9" ht="57" customHeight="1">
      <c r="A107" s="44">
        <v>95</v>
      </c>
      <c r="B107" s="68" t="s">
        <v>324</v>
      </c>
      <c r="C107" s="67" t="s">
        <v>322</v>
      </c>
      <c r="D107" s="44"/>
      <c r="E107" s="52"/>
      <c r="F107" s="81">
        <f>F110</f>
        <v>49401</v>
      </c>
      <c r="G107" s="81">
        <f>G110</f>
        <v>49401</v>
      </c>
      <c r="H107" s="81">
        <f>H110</f>
        <v>49401</v>
      </c>
      <c r="I107" s="82">
        <f t="shared" si="15"/>
        <v>100</v>
      </c>
    </row>
    <row r="108" spans="1:9" ht="33" customHeight="1">
      <c r="A108" s="44">
        <v>96</v>
      </c>
      <c r="B108" s="61" t="s">
        <v>127</v>
      </c>
      <c r="C108" s="67" t="s">
        <v>322</v>
      </c>
      <c r="D108" s="44">
        <v>200</v>
      </c>
      <c r="E108" s="52"/>
      <c r="F108" s="81">
        <f aca="true" t="shared" si="18" ref="F108:H110">F109</f>
        <v>49401</v>
      </c>
      <c r="G108" s="81">
        <f t="shared" si="18"/>
        <v>49401</v>
      </c>
      <c r="H108" s="81">
        <f t="shared" si="18"/>
        <v>49401</v>
      </c>
      <c r="I108" s="82">
        <f t="shared" si="15"/>
        <v>100</v>
      </c>
    </row>
    <row r="109" spans="1:9" ht="34.5" customHeight="1">
      <c r="A109" s="44">
        <v>97</v>
      </c>
      <c r="B109" s="61" t="s">
        <v>128</v>
      </c>
      <c r="C109" s="67" t="s">
        <v>322</v>
      </c>
      <c r="D109" s="44">
        <v>240</v>
      </c>
      <c r="E109" s="52"/>
      <c r="F109" s="81">
        <f t="shared" si="18"/>
        <v>49401</v>
      </c>
      <c r="G109" s="81">
        <f t="shared" si="18"/>
        <v>49401</v>
      </c>
      <c r="H109" s="81">
        <f t="shared" si="18"/>
        <v>49401</v>
      </c>
      <c r="I109" s="82">
        <f t="shared" si="15"/>
        <v>100</v>
      </c>
    </row>
    <row r="110" spans="1:9" ht="15.75" customHeight="1">
      <c r="A110" s="44">
        <v>98</v>
      </c>
      <c r="B110" s="59" t="s">
        <v>182</v>
      </c>
      <c r="C110" s="67" t="s">
        <v>322</v>
      </c>
      <c r="D110" s="44">
        <v>240</v>
      </c>
      <c r="E110" s="52" t="s">
        <v>9</v>
      </c>
      <c r="F110" s="81">
        <f t="shared" si="18"/>
        <v>49401</v>
      </c>
      <c r="G110" s="81">
        <f t="shared" si="18"/>
        <v>49401</v>
      </c>
      <c r="H110" s="81">
        <f t="shared" si="18"/>
        <v>49401</v>
      </c>
      <c r="I110" s="82">
        <f t="shared" si="15"/>
        <v>100</v>
      </c>
    </row>
    <row r="111" spans="1:9" ht="15.75" customHeight="1">
      <c r="A111" s="44">
        <v>99</v>
      </c>
      <c r="B111" s="54" t="s">
        <v>191</v>
      </c>
      <c r="C111" s="67" t="s">
        <v>322</v>
      </c>
      <c r="D111" s="44">
        <v>240</v>
      </c>
      <c r="E111" s="52" t="s">
        <v>323</v>
      </c>
      <c r="F111" s="81">
        <v>49401</v>
      </c>
      <c r="G111" s="81">
        <v>49401</v>
      </c>
      <c r="H111" s="81">
        <v>49401</v>
      </c>
      <c r="I111" s="82">
        <f t="shared" si="15"/>
        <v>100</v>
      </c>
    </row>
    <row r="112" spans="1:9" ht="15.75" customHeight="1">
      <c r="A112" s="44">
        <v>100</v>
      </c>
      <c r="B112" s="69" t="s">
        <v>271</v>
      </c>
      <c r="C112" s="67" t="s">
        <v>356</v>
      </c>
      <c r="D112" s="44"/>
      <c r="E112" s="52"/>
      <c r="F112" s="81">
        <f>F113+F125+F131</f>
        <v>1394671</v>
      </c>
      <c r="G112" s="81">
        <f>G113+G125+G131</f>
        <v>1399667</v>
      </c>
      <c r="H112" s="81">
        <f>H113+H125+H131</f>
        <v>1399667</v>
      </c>
      <c r="I112" s="82">
        <f t="shared" si="15"/>
        <v>100</v>
      </c>
    </row>
    <row r="113" spans="1:9" ht="15.75" customHeight="1">
      <c r="A113" s="44">
        <v>101</v>
      </c>
      <c r="B113" s="69" t="s">
        <v>244</v>
      </c>
      <c r="C113" s="67" t="s">
        <v>356</v>
      </c>
      <c r="D113" s="44"/>
      <c r="E113" s="52"/>
      <c r="F113" s="81">
        <f>F114</f>
        <v>41635</v>
      </c>
      <c r="G113" s="81">
        <f>G114</f>
        <v>46631</v>
      </c>
      <c r="H113" s="81">
        <f>H114</f>
        <v>46631</v>
      </c>
      <c r="I113" s="82">
        <f t="shared" si="15"/>
        <v>100</v>
      </c>
    </row>
    <row r="114" spans="1:9" ht="15.75" customHeight="1">
      <c r="A114" s="44">
        <v>102</v>
      </c>
      <c r="B114" s="69" t="s">
        <v>246</v>
      </c>
      <c r="C114" s="70">
        <v>140075550</v>
      </c>
      <c r="D114" s="44"/>
      <c r="E114" s="52"/>
      <c r="F114" s="81">
        <f>F115+F120</f>
        <v>41635</v>
      </c>
      <c r="G114" s="81">
        <f>G115+G120</f>
        <v>46631</v>
      </c>
      <c r="H114" s="81">
        <f>H115+H120</f>
        <v>46631</v>
      </c>
      <c r="I114" s="82">
        <f t="shared" si="15"/>
        <v>100</v>
      </c>
    </row>
    <row r="115" spans="1:9" ht="78" customHeight="1">
      <c r="A115" s="44">
        <v>103</v>
      </c>
      <c r="B115" s="54" t="s">
        <v>274</v>
      </c>
      <c r="C115" s="70">
        <v>140075550</v>
      </c>
      <c r="D115" s="44"/>
      <c r="E115" s="52"/>
      <c r="F115" s="81">
        <f aca="true" t="shared" si="19" ref="F115:H117">F116</f>
        <v>41635</v>
      </c>
      <c r="G115" s="81">
        <f t="shared" si="19"/>
        <v>41635</v>
      </c>
      <c r="H115" s="81">
        <f t="shared" si="19"/>
        <v>41635</v>
      </c>
      <c r="I115" s="82">
        <f t="shared" si="15"/>
        <v>100</v>
      </c>
    </row>
    <row r="116" spans="1:9" ht="24.75" customHeight="1">
      <c r="A116" s="44">
        <v>104</v>
      </c>
      <c r="B116" s="54" t="s">
        <v>127</v>
      </c>
      <c r="C116" s="70">
        <v>140075550</v>
      </c>
      <c r="D116" s="44">
        <v>200</v>
      </c>
      <c r="E116" s="52"/>
      <c r="F116" s="81">
        <f t="shared" si="19"/>
        <v>41635</v>
      </c>
      <c r="G116" s="81">
        <f t="shared" si="19"/>
        <v>41635</v>
      </c>
      <c r="H116" s="81">
        <f t="shared" si="19"/>
        <v>41635</v>
      </c>
      <c r="I116" s="82">
        <f t="shared" si="15"/>
        <v>100</v>
      </c>
    </row>
    <row r="117" spans="1:9" ht="27" customHeight="1">
      <c r="A117" s="44">
        <v>105</v>
      </c>
      <c r="B117" s="54" t="s">
        <v>128</v>
      </c>
      <c r="C117" s="70">
        <v>140075550</v>
      </c>
      <c r="D117" s="44">
        <v>240</v>
      </c>
      <c r="E117" s="52"/>
      <c r="F117" s="81">
        <f t="shared" si="19"/>
        <v>41635</v>
      </c>
      <c r="G117" s="81">
        <f t="shared" si="19"/>
        <v>41635</v>
      </c>
      <c r="H117" s="81">
        <f t="shared" si="19"/>
        <v>41635</v>
      </c>
      <c r="I117" s="82">
        <f t="shared" si="15"/>
        <v>100</v>
      </c>
    </row>
    <row r="118" spans="1:9" ht="15.75" customHeight="1">
      <c r="A118" s="44">
        <v>106</v>
      </c>
      <c r="B118" s="59" t="s">
        <v>244</v>
      </c>
      <c r="C118" s="70">
        <v>140075550</v>
      </c>
      <c r="D118" s="44">
        <v>240</v>
      </c>
      <c r="E118" s="52" t="s">
        <v>245</v>
      </c>
      <c r="F118" s="81">
        <f>F119</f>
        <v>41635</v>
      </c>
      <c r="G118" s="81">
        <f>G119</f>
        <v>41635</v>
      </c>
      <c r="H118" s="81">
        <f>H119</f>
        <v>41635</v>
      </c>
      <c r="I118" s="82">
        <f t="shared" si="15"/>
        <v>100</v>
      </c>
    </row>
    <row r="119" spans="1:9" ht="15.75" customHeight="1">
      <c r="A119" s="44">
        <v>107</v>
      </c>
      <c r="B119" s="54" t="s">
        <v>246</v>
      </c>
      <c r="C119" s="70">
        <v>140075550</v>
      </c>
      <c r="D119" s="44">
        <v>240</v>
      </c>
      <c r="E119" s="52" t="s">
        <v>247</v>
      </c>
      <c r="F119" s="81">
        <v>41635</v>
      </c>
      <c r="G119" s="81">
        <v>41635</v>
      </c>
      <c r="H119" s="81">
        <v>41635</v>
      </c>
      <c r="I119" s="82">
        <f t="shared" si="15"/>
        <v>100</v>
      </c>
    </row>
    <row r="120" spans="1:9" ht="75.75" customHeight="1">
      <c r="A120" s="44">
        <v>108</v>
      </c>
      <c r="B120" s="54" t="s">
        <v>275</v>
      </c>
      <c r="C120" s="70" t="s">
        <v>369</v>
      </c>
      <c r="D120" s="44"/>
      <c r="E120" s="52"/>
      <c r="F120" s="81">
        <v>0</v>
      </c>
      <c r="G120" s="81">
        <f aca="true" t="shared" si="20" ref="F120:H123">G121</f>
        <v>4996</v>
      </c>
      <c r="H120" s="81">
        <f t="shared" si="20"/>
        <v>4996</v>
      </c>
      <c r="I120" s="82">
        <f t="shared" si="15"/>
        <v>100</v>
      </c>
    </row>
    <row r="121" spans="1:9" ht="26.25" customHeight="1">
      <c r="A121" s="44">
        <v>109</v>
      </c>
      <c r="B121" s="61" t="s">
        <v>127</v>
      </c>
      <c r="C121" s="70" t="s">
        <v>369</v>
      </c>
      <c r="D121" s="44">
        <v>200</v>
      </c>
      <c r="E121" s="52"/>
      <c r="F121" s="81">
        <f t="shared" si="20"/>
        <v>0</v>
      </c>
      <c r="G121" s="81">
        <f t="shared" si="20"/>
        <v>4996</v>
      </c>
      <c r="H121" s="81">
        <f t="shared" si="20"/>
        <v>4996</v>
      </c>
      <c r="I121" s="82">
        <f t="shared" si="15"/>
        <v>100</v>
      </c>
    </row>
    <row r="122" spans="1:9" ht="23.25" customHeight="1">
      <c r="A122" s="44">
        <v>110</v>
      </c>
      <c r="B122" s="61" t="s">
        <v>128</v>
      </c>
      <c r="C122" s="70" t="s">
        <v>369</v>
      </c>
      <c r="D122" s="44">
        <v>240</v>
      </c>
      <c r="E122" s="52"/>
      <c r="F122" s="81">
        <f t="shared" si="20"/>
        <v>0</v>
      </c>
      <c r="G122" s="81">
        <f t="shared" si="20"/>
        <v>4996</v>
      </c>
      <c r="H122" s="81">
        <f t="shared" si="20"/>
        <v>4996</v>
      </c>
      <c r="I122" s="82">
        <f t="shared" si="15"/>
        <v>100</v>
      </c>
    </row>
    <row r="123" spans="1:9" ht="15.75" customHeight="1">
      <c r="A123" s="44">
        <v>111</v>
      </c>
      <c r="B123" s="59" t="s">
        <v>244</v>
      </c>
      <c r="C123" s="70" t="s">
        <v>369</v>
      </c>
      <c r="D123" s="44">
        <v>240</v>
      </c>
      <c r="E123" s="52" t="s">
        <v>245</v>
      </c>
      <c r="F123" s="81">
        <f t="shared" si="20"/>
        <v>0</v>
      </c>
      <c r="G123" s="81">
        <f t="shared" si="20"/>
        <v>4996</v>
      </c>
      <c r="H123" s="81">
        <f t="shared" si="20"/>
        <v>4996</v>
      </c>
      <c r="I123" s="82">
        <f t="shared" si="15"/>
        <v>100</v>
      </c>
    </row>
    <row r="124" spans="1:9" ht="15.75" customHeight="1">
      <c r="A124" s="44">
        <v>112</v>
      </c>
      <c r="B124" s="54" t="s">
        <v>246</v>
      </c>
      <c r="C124" s="70" t="s">
        <v>369</v>
      </c>
      <c r="D124" s="44">
        <v>240</v>
      </c>
      <c r="E124" s="52" t="s">
        <v>247</v>
      </c>
      <c r="F124" s="81">
        <v>0</v>
      </c>
      <c r="G124" s="81">
        <v>4996</v>
      </c>
      <c r="H124" s="81">
        <v>4996</v>
      </c>
      <c r="I124" s="82">
        <f t="shared" si="15"/>
        <v>100</v>
      </c>
    </row>
    <row r="125" spans="1:9" ht="15.75" customHeight="1">
      <c r="A125" s="44">
        <v>113</v>
      </c>
      <c r="B125" s="69" t="s">
        <v>346</v>
      </c>
      <c r="C125" s="70">
        <v>1400000000</v>
      </c>
      <c r="D125" s="44"/>
      <c r="E125" s="52"/>
      <c r="F125" s="81">
        <f>F126</f>
        <v>48528</v>
      </c>
      <c r="G125" s="81">
        <f>G126</f>
        <v>48528</v>
      </c>
      <c r="H125" s="81">
        <f>H126</f>
        <v>48528</v>
      </c>
      <c r="I125" s="82">
        <f t="shared" si="15"/>
        <v>100</v>
      </c>
    </row>
    <row r="126" spans="1:9" ht="15.75" customHeight="1">
      <c r="A126" s="44">
        <v>114</v>
      </c>
      <c r="B126" s="69" t="s">
        <v>353</v>
      </c>
      <c r="C126" s="71">
        <v>140082110</v>
      </c>
      <c r="D126" s="44"/>
      <c r="E126" s="52"/>
      <c r="F126" s="81">
        <v>48528</v>
      </c>
      <c r="G126" s="81">
        <v>48528</v>
      </c>
      <c r="H126" s="81">
        <v>48528</v>
      </c>
      <c r="I126" s="82">
        <f t="shared" si="15"/>
        <v>100</v>
      </c>
    </row>
    <row r="127" spans="1:9" ht="103.5" customHeight="1">
      <c r="A127" s="44">
        <v>115</v>
      </c>
      <c r="B127" s="69" t="s">
        <v>354</v>
      </c>
      <c r="C127" s="71">
        <v>140082110</v>
      </c>
      <c r="D127" s="44"/>
      <c r="E127" s="52"/>
      <c r="F127" s="81">
        <v>48528</v>
      </c>
      <c r="G127" s="81">
        <v>48528</v>
      </c>
      <c r="H127" s="81">
        <v>48528</v>
      </c>
      <c r="I127" s="82">
        <f t="shared" si="15"/>
        <v>100</v>
      </c>
    </row>
    <row r="128" spans="1:9" ht="22.5" customHeight="1">
      <c r="A128" s="44">
        <v>116</v>
      </c>
      <c r="B128" s="69" t="s">
        <v>271</v>
      </c>
      <c r="C128" s="71">
        <v>140082110</v>
      </c>
      <c r="D128" s="44">
        <v>500</v>
      </c>
      <c r="E128" s="52"/>
      <c r="F128" s="81">
        <v>48528</v>
      </c>
      <c r="G128" s="81">
        <v>48528</v>
      </c>
      <c r="H128" s="81">
        <v>48528</v>
      </c>
      <c r="I128" s="82">
        <f t="shared" si="15"/>
        <v>100</v>
      </c>
    </row>
    <row r="129" spans="1:9" ht="22.5" customHeight="1">
      <c r="A129" s="44">
        <v>117</v>
      </c>
      <c r="B129" s="49" t="s">
        <v>350</v>
      </c>
      <c r="C129" s="71">
        <v>140082110</v>
      </c>
      <c r="D129" s="44">
        <v>540</v>
      </c>
      <c r="E129" s="52" t="s">
        <v>63</v>
      </c>
      <c r="F129" s="81">
        <v>48528</v>
      </c>
      <c r="G129" s="81">
        <v>48528</v>
      </c>
      <c r="H129" s="81">
        <v>48528</v>
      </c>
      <c r="I129" s="82">
        <f t="shared" si="15"/>
        <v>100</v>
      </c>
    </row>
    <row r="130" spans="1:9" ht="36.75" customHeight="1">
      <c r="A130" s="44">
        <v>118</v>
      </c>
      <c r="B130" s="49" t="s">
        <v>128</v>
      </c>
      <c r="C130" s="71">
        <v>140082110</v>
      </c>
      <c r="D130" s="44">
        <v>540</v>
      </c>
      <c r="E130" s="52" t="s">
        <v>355</v>
      </c>
      <c r="F130" s="81">
        <v>48528</v>
      </c>
      <c r="G130" s="81">
        <v>48528</v>
      </c>
      <c r="H130" s="81">
        <v>48528</v>
      </c>
      <c r="I130" s="82">
        <f t="shared" si="15"/>
        <v>100</v>
      </c>
    </row>
    <row r="131" spans="1:9" ht="53.25" customHeight="1">
      <c r="A131" s="44">
        <v>119</v>
      </c>
      <c r="B131" s="54" t="s">
        <v>325</v>
      </c>
      <c r="C131" s="70">
        <v>140082060</v>
      </c>
      <c r="D131" s="44"/>
      <c r="E131" s="52"/>
      <c r="F131" s="81">
        <f>F132</f>
        <v>1304508</v>
      </c>
      <c r="G131" s="81">
        <v>1304508</v>
      </c>
      <c r="H131" s="81">
        <v>1304508</v>
      </c>
      <c r="I131" s="82">
        <f t="shared" si="15"/>
        <v>100</v>
      </c>
    </row>
    <row r="132" spans="1:9" ht="33.75" customHeight="1">
      <c r="A132" s="44">
        <v>120</v>
      </c>
      <c r="B132" s="54" t="s">
        <v>282</v>
      </c>
      <c r="C132" s="70">
        <f>C131</f>
        <v>140082060</v>
      </c>
      <c r="D132" s="44">
        <v>500</v>
      </c>
      <c r="E132" s="52"/>
      <c r="F132" s="81">
        <f>F133</f>
        <v>1304508</v>
      </c>
      <c r="G132" s="81">
        <v>1304508</v>
      </c>
      <c r="H132" s="81">
        <v>1304508</v>
      </c>
      <c r="I132" s="82">
        <f t="shared" si="15"/>
        <v>100</v>
      </c>
    </row>
    <row r="133" spans="1:9" ht="15.75" customHeight="1">
      <c r="A133" s="44">
        <v>121</v>
      </c>
      <c r="B133" s="54" t="s">
        <v>278</v>
      </c>
      <c r="C133" s="70">
        <f>C132</f>
        <v>140082060</v>
      </c>
      <c r="D133" s="44">
        <v>540</v>
      </c>
      <c r="E133" s="52"/>
      <c r="F133" s="81">
        <f>F134</f>
        <v>1304508</v>
      </c>
      <c r="G133" s="81">
        <v>1304508</v>
      </c>
      <c r="H133" s="81">
        <v>1304508</v>
      </c>
      <c r="I133" s="82">
        <f t="shared" si="15"/>
        <v>100</v>
      </c>
    </row>
    <row r="134" spans="1:9" ht="15.75" customHeight="1">
      <c r="A134" s="44">
        <v>122</v>
      </c>
      <c r="B134" s="54" t="s">
        <v>279</v>
      </c>
      <c r="C134" s="70">
        <f>C133</f>
        <v>140082060</v>
      </c>
      <c r="D134" s="44">
        <f>D133</f>
        <v>540</v>
      </c>
      <c r="E134" s="52" t="s">
        <v>258</v>
      </c>
      <c r="F134" s="81">
        <f>F135</f>
        <v>1304508</v>
      </c>
      <c r="G134" s="81">
        <v>1304508</v>
      </c>
      <c r="H134" s="81">
        <v>1304508</v>
      </c>
      <c r="I134" s="82">
        <f t="shared" si="15"/>
        <v>100</v>
      </c>
    </row>
    <row r="135" spans="1:9" ht="15.75" customHeight="1">
      <c r="A135" s="44">
        <v>123</v>
      </c>
      <c r="B135" s="54" t="s">
        <v>257</v>
      </c>
      <c r="C135" s="70">
        <f>C134</f>
        <v>140082060</v>
      </c>
      <c r="D135" s="44">
        <v>540</v>
      </c>
      <c r="E135" s="52" t="s">
        <v>258</v>
      </c>
      <c r="F135" s="81">
        <v>1304508</v>
      </c>
      <c r="G135" s="81">
        <v>1304508</v>
      </c>
      <c r="H135" s="81">
        <v>1304508</v>
      </c>
      <c r="I135" s="82">
        <f t="shared" si="15"/>
        <v>100</v>
      </c>
    </row>
    <row r="136" spans="1:9" ht="15.75" customHeight="1">
      <c r="A136" s="44">
        <v>124</v>
      </c>
      <c r="B136" s="161" t="s">
        <v>281</v>
      </c>
      <c r="C136" s="70"/>
      <c r="D136" s="44"/>
      <c r="E136" s="52"/>
      <c r="F136" s="81">
        <f aca="true" t="shared" si="21" ref="F136:H137">F137</f>
        <v>44847</v>
      </c>
      <c r="G136" s="81">
        <f t="shared" si="21"/>
        <v>44848.29</v>
      </c>
      <c r="H136" s="81">
        <f t="shared" si="21"/>
        <v>44848.29</v>
      </c>
      <c r="I136" s="82">
        <f t="shared" si="15"/>
        <v>100</v>
      </c>
    </row>
    <row r="137" spans="1:10" ht="15.75" customHeight="1">
      <c r="A137" s="44">
        <v>125</v>
      </c>
      <c r="B137" s="54" t="s">
        <v>257</v>
      </c>
      <c r="C137" s="70">
        <v>200000000</v>
      </c>
      <c r="D137" s="44"/>
      <c r="E137" s="52"/>
      <c r="F137" s="81">
        <f t="shared" si="21"/>
        <v>44847</v>
      </c>
      <c r="G137" s="81">
        <f t="shared" si="21"/>
        <v>44848.29</v>
      </c>
      <c r="H137" s="81">
        <f t="shared" si="21"/>
        <v>44848.29</v>
      </c>
      <c r="I137" s="82">
        <f t="shared" si="15"/>
        <v>100</v>
      </c>
      <c r="J137" s="36"/>
    </row>
    <row r="138" spans="1:9" ht="36.75" customHeight="1">
      <c r="A138" s="44">
        <v>126</v>
      </c>
      <c r="B138" s="54" t="s">
        <v>423</v>
      </c>
      <c r="C138" s="70">
        <v>220080610</v>
      </c>
      <c r="D138" s="44"/>
      <c r="E138" s="52"/>
      <c r="F138" s="81">
        <f aca="true" t="shared" si="22" ref="F138:G140">F139</f>
        <v>44847</v>
      </c>
      <c r="G138" s="81">
        <f t="shared" si="22"/>
        <v>44848.29</v>
      </c>
      <c r="H138" s="81">
        <f>G138</f>
        <v>44848.29</v>
      </c>
      <c r="I138" s="82">
        <f t="shared" si="15"/>
        <v>100</v>
      </c>
    </row>
    <row r="139" spans="1:9" ht="25.5" customHeight="1">
      <c r="A139" s="44">
        <v>127</v>
      </c>
      <c r="B139" s="54" t="s">
        <v>278</v>
      </c>
      <c r="C139" s="70">
        <v>220080610</v>
      </c>
      <c r="D139" s="44">
        <v>200</v>
      </c>
      <c r="E139" s="52"/>
      <c r="F139" s="81">
        <f t="shared" si="22"/>
        <v>44847</v>
      </c>
      <c r="G139" s="81">
        <f t="shared" si="22"/>
        <v>44848.29</v>
      </c>
      <c r="H139" s="81">
        <f>G139</f>
        <v>44848.29</v>
      </c>
      <c r="I139" s="82">
        <f t="shared" si="15"/>
        <v>100</v>
      </c>
    </row>
    <row r="140" spans="1:9" ht="15.75" customHeight="1">
      <c r="A140" s="44">
        <v>128</v>
      </c>
      <c r="B140" s="54" t="s">
        <v>283</v>
      </c>
      <c r="C140" s="70">
        <f>C141</f>
        <v>220080610</v>
      </c>
      <c r="D140" s="44">
        <v>240</v>
      </c>
      <c r="E140" s="52" t="s">
        <v>284</v>
      </c>
      <c r="F140" s="81">
        <f t="shared" si="22"/>
        <v>44847</v>
      </c>
      <c r="G140" s="81">
        <f t="shared" si="22"/>
        <v>44848.29</v>
      </c>
      <c r="H140" s="81">
        <f>G140</f>
        <v>44848.29</v>
      </c>
      <c r="I140" s="82">
        <f t="shared" si="15"/>
        <v>100</v>
      </c>
    </row>
    <row r="141" spans="1:9" ht="15.75" customHeight="1">
      <c r="A141" s="44">
        <v>129</v>
      </c>
      <c r="B141" s="54" t="s">
        <v>259</v>
      </c>
      <c r="C141" s="70">
        <v>220080610</v>
      </c>
      <c r="D141" s="44">
        <v>244</v>
      </c>
      <c r="E141" s="52" t="s">
        <v>284</v>
      </c>
      <c r="F141" s="81">
        <f>прил3!D35</f>
        <v>44847</v>
      </c>
      <c r="G141" s="81">
        <f>прил3!E35</f>
        <v>44848.29</v>
      </c>
      <c r="H141" s="81">
        <f>G141</f>
        <v>44848.29</v>
      </c>
      <c r="I141" s="82">
        <f t="shared" si="15"/>
        <v>100</v>
      </c>
    </row>
    <row r="142" spans="1:10" ht="27" customHeight="1">
      <c r="A142" s="44">
        <v>130</v>
      </c>
      <c r="B142" s="161" t="s">
        <v>134</v>
      </c>
      <c r="C142" s="50">
        <v>8100000000</v>
      </c>
      <c r="D142" s="44"/>
      <c r="E142" s="52"/>
      <c r="F142" s="81">
        <f>F143</f>
        <v>2441948.94</v>
      </c>
      <c r="G142" s="81">
        <f>G143</f>
        <v>3018544.3699999996</v>
      </c>
      <c r="H142" s="81">
        <f>H143</f>
        <v>3012389.9299999997</v>
      </c>
      <c r="I142" s="82">
        <f t="shared" si="15"/>
        <v>99.79611232284122</v>
      </c>
      <c r="J142" s="36"/>
    </row>
    <row r="143" spans="1:12" s="6" customFormat="1" ht="13.5" customHeight="1">
      <c r="A143" s="44">
        <v>131</v>
      </c>
      <c r="B143" s="54" t="s">
        <v>276</v>
      </c>
      <c r="C143" s="50">
        <v>8110000000</v>
      </c>
      <c r="D143" s="44"/>
      <c r="E143" s="52"/>
      <c r="F143" s="81">
        <f>F144+F153+F158+F163</f>
        <v>2441948.94</v>
      </c>
      <c r="G143" s="81">
        <f>G144+G157+G162+G167+G171+G175+G179+G183+G187+G188</f>
        <v>3018544.3699999996</v>
      </c>
      <c r="H143" s="81">
        <f>H144+H157+H162+H167+H171+H175+H179+H183+H187+H188</f>
        <v>3012389.9299999997</v>
      </c>
      <c r="I143" s="82">
        <f t="shared" si="15"/>
        <v>99.79611232284122</v>
      </c>
      <c r="J143" s="17"/>
      <c r="K143" s="17"/>
      <c r="L143" s="17"/>
    </row>
    <row r="144" spans="1:12" s="6" customFormat="1" ht="51" customHeight="1">
      <c r="A144" s="44">
        <v>132</v>
      </c>
      <c r="B144" s="54" t="s">
        <v>277</v>
      </c>
      <c r="C144" s="50">
        <v>8110051180</v>
      </c>
      <c r="D144" s="44"/>
      <c r="E144" s="52"/>
      <c r="F144" s="81">
        <f>F145+F149</f>
        <v>86317.5</v>
      </c>
      <c r="G144" s="81">
        <f>G145+G149</f>
        <v>98484.9</v>
      </c>
      <c r="H144" s="81">
        <f>H145+H149</f>
        <v>98484.9</v>
      </c>
      <c r="I144" s="82">
        <f aca="true" t="shared" si="23" ref="I144:I202">H144/G144*100</f>
        <v>100</v>
      </c>
      <c r="J144" s="17"/>
      <c r="K144" s="17"/>
      <c r="L144" s="17"/>
    </row>
    <row r="145" spans="1:9" ht="48.75" customHeight="1">
      <c r="A145" s="44">
        <v>133</v>
      </c>
      <c r="B145" s="54" t="s">
        <v>116</v>
      </c>
      <c r="C145" s="50">
        <v>8110051180</v>
      </c>
      <c r="D145" s="44">
        <v>100</v>
      </c>
      <c r="E145" s="52"/>
      <c r="F145" s="81">
        <f aca="true" t="shared" si="24" ref="F145:H147">F146</f>
        <v>72463</v>
      </c>
      <c r="G145" s="81">
        <f t="shared" si="24"/>
        <v>58426.9</v>
      </c>
      <c r="H145" s="81">
        <f t="shared" si="24"/>
        <v>58426.9</v>
      </c>
      <c r="I145" s="82">
        <f t="shared" si="23"/>
        <v>100</v>
      </c>
    </row>
    <row r="146" spans="1:9" ht="17.25" customHeight="1">
      <c r="A146" s="44">
        <v>134</v>
      </c>
      <c r="B146" s="59" t="s">
        <v>117</v>
      </c>
      <c r="C146" s="50">
        <v>8110051180</v>
      </c>
      <c r="D146" s="44">
        <v>120</v>
      </c>
      <c r="E146" s="52"/>
      <c r="F146" s="81">
        <f t="shared" si="24"/>
        <v>72463</v>
      </c>
      <c r="G146" s="81">
        <f t="shared" si="24"/>
        <v>58426.9</v>
      </c>
      <c r="H146" s="81">
        <f t="shared" si="24"/>
        <v>58426.9</v>
      </c>
      <c r="I146" s="82">
        <f t="shared" si="23"/>
        <v>100</v>
      </c>
    </row>
    <row r="147" spans="1:9" ht="12.75" customHeight="1">
      <c r="A147" s="44">
        <v>135</v>
      </c>
      <c r="B147" s="54" t="s">
        <v>17</v>
      </c>
      <c r="C147" s="50">
        <v>8110051180</v>
      </c>
      <c r="D147" s="44">
        <v>120</v>
      </c>
      <c r="E147" s="52" t="s">
        <v>59</v>
      </c>
      <c r="F147" s="81">
        <f t="shared" si="24"/>
        <v>72463</v>
      </c>
      <c r="G147" s="81">
        <f t="shared" si="24"/>
        <v>58426.9</v>
      </c>
      <c r="H147" s="81">
        <f t="shared" si="24"/>
        <v>58426.9</v>
      </c>
      <c r="I147" s="82">
        <f t="shared" si="23"/>
        <v>100</v>
      </c>
    </row>
    <row r="148" spans="1:9" ht="12" customHeight="1">
      <c r="A148" s="44">
        <v>136</v>
      </c>
      <c r="B148" s="54" t="s">
        <v>156</v>
      </c>
      <c r="C148" s="50">
        <v>8110051180</v>
      </c>
      <c r="D148" s="44">
        <v>120</v>
      </c>
      <c r="E148" s="52" t="s">
        <v>60</v>
      </c>
      <c r="F148" s="81">
        <v>72463</v>
      </c>
      <c r="G148" s="81">
        <v>58426.9</v>
      </c>
      <c r="H148" s="81">
        <v>58426.9</v>
      </c>
      <c r="I148" s="82">
        <f t="shared" si="23"/>
        <v>100</v>
      </c>
    </row>
    <row r="149" spans="1:9" ht="12" customHeight="1">
      <c r="A149" s="44">
        <v>137</v>
      </c>
      <c r="B149" s="54" t="s">
        <v>127</v>
      </c>
      <c r="C149" s="50">
        <v>8110051180</v>
      </c>
      <c r="D149" s="44">
        <v>200</v>
      </c>
      <c r="E149" s="52"/>
      <c r="F149" s="81">
        <f aca="true" t="shared" si="25" ref="F149:H150">F150</f>
        <v>13854.5</v>
      </c>
      <c r="G149" s="81">
        <f t="shared" si="25"/>
        <v>40058</v>
      </c>
      <c r="H149" s="81">
        <f t="shared" si="25"/>
        <v>40058</v>
      </c>
      <c r="I149" s="82">
        <f t="shared" si="23"/>
        <v>100</v>
      </c>
    </row>
    <row r="150" spans="1:9" ht="26.25" customHeight="1">
      <c r="A150" s="44">
        <v>138</v>
      </c>
      <c r="B150" s="54" t="s">
        <v>128</v>
      </c>
      <c r="C150" s="50">
        <v>8110051180</v>
      </c>
      <c r="D150" s="44">
        <v>240</v>
      </c>
      <c r="E150" s="52"/>
      <c r="F150" s="81">
        <f t="shared" si="25"/>
        <v>13854.5</v>
      </c>
      <c r="G150" s="81">
        <f t="shared" si="25"/>
        <v>40058</v>
      </c>
      <c r="H150" s="81">
        <f t="shared" si="25"/>
        <v>40058</v>
      </c>
      <c r="I150" s="82">
        <f t="shared" si="23"/>
        <v>100</v>
      </c>
    </row>
    <row r="151" spans="1:9" ht="13.5" customHeight="1">
      <c r="A151" s="44">
        <v>139</v>
      </c>
      <c r="B151" s="54" t="s">
        <v>17</v>
      </c>
      <c r="C151" s="50">
        <v>8110051180</v>
      </c>
      <c r="D151" s="44">
        <v>240</v>
      </c>
      <c r="E151" s="52" t="s">
        <v>59</v>
      </c>
      <c r="F151" s="81">
        <f>F152</f>
        <v>13854.5</v>
      </c>
      <c r="G151" s="81">
        <f>G152</f>
        <v>40058</v>
      </c>
      <c r="H151" s="81">
        <f>H152</f>
        <v>40058</v>
      </c>
      <c r="I151" s="82">
        <f t="shared" si="23"/>
        <v>100</v>
      </c>
    </row>
    <row r="152" spans="1:9" ht="15.75" customHeight="1">
      <c r="A152" s="44">
        <v>140</v>
      </c>
      <c r="B152" s="59" t="s">
        <v>156</v>
      </c>
      <c r="C152" s="50">
        <v>8110051180</v>
      </c>
      <c r="D152" s="44">
        <v>240</v>
      </c>
      <c r="E152" s="52" t="s">
        <v>60</v>
      </c>
      <c r="F152" s="81">
        <v>13854.5</v>
      </c>
      <c r="G152" s="81">
        <v>40058</v>
      </c>
      <c r="H152" s="81">
        <v>40058</v>
      </c>
      <c r="I152" s="82">
        <f t="shared" si="23"/>
        <v>100</v>
      </c>
    </row>
    <row r="153" spans="1:9" ht="48.75" customHeight="1">
      <c r="A153" s="44">
        <v>141</v>
      </c>
      <c r="B153" s="72" t="s">
        <v>302</v>
      </c>
      <c r="C153" s="73">
        <v>8110075140</v>
      </c>
      <c r="D153" s="44"/>
      <c r="E153" s="52"/>
      <c r="F153" s="81">
        <f aca="true" t="shared" si="26" ref="F153:H156">F154</f>
        <v>5114.44</v>
      </c>
      <c r="G153" s="81">
        <f t="shared" si="26"/>
        <v>5154.44</v>
      </c>
      <c r="H153" s="81">
        <f t="shared" si="26"/>
        <v>0</v>
      </c>
      <c r="I153" s="82">
        <v>0</v>
      </c>
    </row>
    <row r="154" spans="1:9" ht="26.25" customHeight="1">
      <c r="A154" s="44">
        <v>142</v>
      </c>
      <c r="B154" s="59" t="s">
        <v>127</v>
      </c>
      <c r="C154" s="73">
        <v>8110075140</v>
      </c>
      <c r="D154" s="44">
        <v>200</v>
      </c>
      <c r="E154" s="52"/>
      <c r="F154" s="81">
        <f t="shared" si="26"/>
        <v>5114.44</v>
      </c>
      <c r="G154" s="81">
        <f t="shared" si="26"/>
        <v>5154.44</v>
      </c>
      <c r="H154" s="81">
        <f t="shared" si="26"/>
        <v>0</v>
      </c>
      <c r="I154" s="82">
        <v>0</v>
      </c>
    </row>
    <row r="155" spans="1:9" ht="30.75" customHeight="1">
      <c r="A155" s="44">
        <v>143</v>
      </c>
      <c r="B155" s="59" t="s">
        <v>128</v>
      </c>
      <c r="C155" s="73">
        <v>8110075140</v>
      </c>
      <c r="D155" s="44">
        <v>240</v>
      </c>
      <c r="E155" s="52"/>
      <c r="F155" s="81">
        <f t="shared" si="26"/>
        <v>5114.44</v>
      </c>
      <c r="G155" s="81">
        <f t="shared" si="26"/>
        <v>5154.44</v>
      </c>
      <c r="H155" s="81">
        <f t="shared" si="26"/>
        <v>0</v>
      </c>
      <c r="I155" s="82">
        <v>0</v>
      </c>
    </row>
    <row r="156" spans="1:9" ht="14.25" customHeight="1">
      <c r="A156" s="44">
        <v>144</v>
      </c>
      <c r="B156" s="59" t="s">
        <v>13</v>
      </c>
      <c r="C156" s="73">
        <v>8110075140</v>
      </c>
      <c r="D156" s="44">
        <v>240</v>
      </c>
      <c r="E156" s="52" t="s">
        <v>54</v>
      </c>
      <c r="F156" s="81">
        <f t="shared" si="26"/>
        <v>5114.44</v>
      </c>
      <c r="G156" s="81">
        <f t="shared" si="26"/>
        <v>5154.44</v>
      </c>
      <c r="H156" s="81">
        <f t="shared" si="26"/>
        <v>0</v>
      </c>
      <c r="I156" s="82">
        <v>0</v>
      </c>
    </row>
    <row r="157" spans="1:9" ht="15" customHeight="1">
      <c r="A157" s="44">
        <v>145</v>
      </c>
      <c r="B157" s="59" t="s">
        <v>30</v>
      </c>
      <c r="C157" s="73">
        <v>8110075140</v>
      </c>
      <c r="D157" s="44">
        <v>240</v>
      </c>
      <c r="E157" s="52" t="s">
        <v>58</v>
      </c>
      <c r="F157" s="81">
        <v>5114.44</v>
      </c>
      <c r="G157" s="81">
        <v>5154.44</v>
      </c>
      <c r="H157" s="81">
        <v>0</v>
      </c>
      <c r="I157" s="82">
        <v>0</v>
      </c>
    </row>
    <row r="158" spans="1:9" ht="33.75">
      <c r="A158" s="44">
        <v>146</v>
      </c>
      <c r="B158" s="54" t="s">
        <v>305</v>
      </c>
      <c r="C158" s="50">
        <v>8110080050</v>
      </c>
      <c r="D158" s="44"/>
      <c r="E158" s="52"/>
      <c r="F158" s="81">
        <f>+F159</f>
        <v>1000</v>
      </c>
      <c r="G158" s="81">
        <f>+G159</f>
        <v>1000</v>
      </c>
      <c r="H158" s="81">
        <f>+H159</f>
        <v>0</v>
      </c>
      <c r="I158" s="82">
        <f t="shared" si="23"/>
        <v>0</v>
      </c>
    </row>
    <row r="159" spans="1:9" ht="15.75" customHeight="1">
      <c r="A159" s="44">
        <v>147</v>
      </c>
      <c r="B159" s="54" t="s">
        <v>131</v>
      </c>
      <c r="C159" s="50">
        <v>8110080050</v>
      </c>
      <c r="D159" s="44">
        <v>800</v>
      </c>
      <c r="E159" s="52"/>
      <c r="F159" s="81">
        <f>F160</f>
        <v>1000</v>
      </c>
      <c r="G159" s="81">
        <f>+G160</f>
        <v>1000</v>
      </c>
      <c r="H159" s="81">
        <f>+H160</f>
        <v>0</v>
      </c>
      <c r="I159" s="82">
        <f t="shared" si="23"/>
        <v>0</v>
      </c>
    </row>
    <row r="160" spans="1:11" ht="15.75" customHeight="1">
      <c r="A160" s="44">
        <v>148</v>
      </c>
      <c r="B160" s="54" t="s">
        <v>157</v>
      </c>
      <c r="C160" s="50">
        <v>8110080050</v>
      </c>
      <c r="D160" s="44">
        <v>870</v>
      </c>
      <c r="E160" s="52"/>
      <c r="F160" s="81">
        <f>F161</f>
        <v>1000</v>
      </c>
      <c r="G160" s="81">
        <f>G161</f>
        <v>1000</v>
      </c>
      <c r="H160" s="81">
        <f>H161</f>
        <v>0</v>
      </c>
      <c r="I160" s="82">
        <f t="shared" si="23"/>
        <v>0</v>
      </c>
      <c r="K160" s="17"/>
    </row>
    <row r="161" spans="1:9" ht="16.5" customHeight="1">
      <c r="A161" s="44">
        <v>149</v>
      </c>
      <c r="B161" s="54" t="s">
        <v>13</v>
      </c>
      <c r="C161" s="50">
        <v>8110080050</v>
      </c>
      <c r="D161" s="46">
        <v>870</v>
      </c>
      <c r="E161" s="74" t="s">
        <v>54</v>
      </c>
      <c r="F161" s="84">
        <f>F162</f>
        <v>1000</v>
      </c>
      <c r="G161" s="84">
        <f>G162</f>
        <v>1000</v>
      </c>
      <c r="H161" s="84">
        <f>H162</f>
        <v>0</v>
      </c>
      <c r="I161" s="82">
        <f t="shared" si="23"/>
        <v>0</v>
      </c>
    </row>
    <row r="162" spans="1:9" ht="16.5" customHeight="1">
      <c r="A162" s="44">
        <v>150</v>
      </c>
      <c r="B162" s="54" t="s">
        <v>16</v>
      </c>
      <c r="C162" s="50">
        <v>8110080050</v>
      </c>
      <c r="D162" s="44">
        <v>870</v>
      </c>
      <c r="E162" s="52" t="s">
        <v>57</v>
      </c>
      <c r="F162" s="81">
        <v>1000</v>
      </c>
      <c r="G162" s="81">
        <v>1000</v>
      </c>
      <c r="H162" s="81">
        <v>0</v>
      </c>
      <c r="I162" s="82">
        <f t="shared" si="23"/>
        <v>0</v>
      </c>
    </row>
    <row r="163" spans="1:10" ht="42.75" customHeight="1">
      <c r="A163" s="44">
        <v>151</v>
      </c>
      <c r="B163" s="54" t="s">
        <v>119</v>
      </c>
      <c r="C163" s="50">
        <v>8110080210</v>
      </c>
      <c r="D163" s="44"/>
      <c r="E163" s="52"/>
      <c r="F163" s="81">
        <f>F164+F168+F172+F176+F180+F184+F188</f>
        <v>2349517</v>
      </c>
      <c r="G163" s="81">
        <f>G164+G168+G172+G176+G180+G184</f>
        <v>2897452.9299999997</v>
      </c>
      <c r="H163" s="81">
        <f>H164+H168+H172+H176+H180+H184</f>
        <v>2897452.9299999997</v>
      </c>
      <c r="I163" s="82">
        <f t="shared" si="23"/>
        <v>100</v>
      </c>
      <c r="J163" s="36"/>
    </row>
    <row r="164" spans="1:9" ht="47.25" customHeight="1">
      <c r="A164" s="44">
        <v>152</v>
      </c>
      <c r="B164" s="78" t="s">
        <v>401</v>
      </c>
      <c r="C164" s="50">
        <v>8110010210</v>
      </c>
      <c r="D164" s="44">
        <v>100</v>
      </c>
      <c r="E164" s="52"/>
      <c r="F164" s="81">
        <v>0</v>
      </c>
      <c r="G164" s="81">
        <f>+G165</f>
        <v>294209</v>
      </c>
      <c r="H164" s="81">
        <f>+H165</f>
        <v>294209</v>
      </c>
      <c r="I164" s="82">
        <f t="shared" si="23"/>
        <v>100</v>
      </c>
    </row>
    <row r="165" spans="1:9" ht="30" customHeight="1">
      <c r="A165" s="44">
        <v>153</v>
      </c>
      <c r="B165" s="59" t="s">
        <v>117</v>
      </c>
      <c r="C165" s="50">
        <v>8110010210</v>
      </c>
      <c r="D165" s="44">
        <v>120</v>
      </c>
      <c r="E165" s="52"/>
      <c r="F165" s="81">
        <v>0</v>
      </c>
      <c r="G165" s="81">
        <f>G166</f>
        <v>294209</v>
      </c>
      <c r="H165" s="81">
        <f>H166</f>
        <v>294209</v>
      </c>
      <c r="I165" s="82">
        <f t="shared" si="23"/>
        <v>100</v>
      </c>
    </row>
    <row r="166" spans="1:12" s="6" customFormat="1" ht="18.75" customHeight="1">
      <c r="A166" s="44">
        <v>154</v>
      </c>
      <c r="B166" s="59" t="s">
        <v>13</v>
      </c>
      <c r="C166" s="50">
        <v>8110010210</v>
      </c>
      <c r="D166" s="44">
        <v>120</v>
      </c>
      <c r="E166" s="52" t="s">
        <v>54</v>
      </c>
      <c r="F166" s="81">
        <v>0</v>
      </c>
      <c r="G166" s="81">
        <f>+G167</f>
        <v>294209</v>
      </c>
      <c r="H166" s="81">
        <f>+H167</f>
        <v>294209</v>
      </c>
      <c r="I166" s="82">
        <f t="shared" si="23"/>
        <v>100</v>
      </c>
      <c r="J166" s="17"/>
      <c r="K166" s="17"/>
      <c r="L166" s="17"/>
    </row>
    <row r="167" spans="1:9" ht="22.5">
      <c r="A167" s="44">
        <v>155</v>
      </c>
      <c r="B167" s="54" t="s">
        <v>96</v>
      </c>
      <c r="C167" s="50">
        <v>8110010210</v>
      </c>
      <c r="D167" s="44">
        <v>120</v>
      </c>
      <c r="E167" s="52" t="s">
        <v>56</v>
      </c>
      <c r="F167" s="81">
        <v>0</v>
      </c>
      <c r="G167" s="81">
        <v>294209</v>
      </c>
      <c r="H167" s="81">
        <v>294209</v>
      </c>
      <c r="I167" s="82">
        <f t="shared" si="23"/>
        <v>100</v>
      </c>
    </row>
    <row r="168" spans="1:9" ht="72.75" customHeight="1">
      <c r="A168" s="44">
        <v>156</v>
      </c>
      <c r="B168" s="77" t="s">
        <v>402</v>
      </c>
      <c r="C168" s="50">
        <v>8110010230</v>
      </c>
      <c r="D168" s="44">
        <v>100</v>
      </c>
      <c r="E168" s="52"/>
      <c r="F168" s="81">
        <v>0</v>
      </c>
      <c r="G168" s="81">
        <v>7382</v>
      </c>
      <c r="H168" s="81">
        <v>7382</v>
      </c>
      <c r="I168" s="82">
        <f t="shared" si="23"/>
        <v>100</v>
      </c>
    </row>
    <row r="169" spans="1:9" ht="30" customHeight="1">
      <c r="A169" s="44">
        <v>157</v>
      </c>
      <c r="B169" s="59" t="s">
        <v>117</v>
      </c>
      <c r="C169" s="50">
        <v>8110010230</v>
      </c>
      <c r="D169" s="44">
        <v>120</v>
      </c>
      <c r="E169" s="52"/>
      <c r="F169" s="81">
        <v>0</v>
      </c>
      <c r="G169" s="81">
        <v>7382</v>
      </c>
      <c r="H169" s="81">
        <v>7382</v>
      </c>
      <c r="I169" s="82">
        <f t="shared" si="23"/>
        <v>100</v>
      </c>
    </row>
    <row r="170" spans="1:12" s="6" customFormat="1" ht="18.75" customHeight="1">
      <c r="A170" s="44">
        <v>158</v>
      </c>
      <c r="B170" s="59" t="s">
        <v>13</v>
      </c>
      <c r="C170" s="50">
        <v>8110010230</v>
      </c>
      <c r="D170" s="44">
        <v>120</v>
      </c>
      <c r="E170" s="52" t="s">
        <v>54</v>
      </c>
      <c r="F170" s="81">
        <v>0</v>
      </c>
      <c r="G170" s="81">
        <v>7382</v>
      </c>
      <c r="H170" s="81">
        <v>7382</v>
      </c>
      <c r="I170" s="82">
        <f t="shared" si="23"/>
        <v>100</v>
      </c>
      <c r="J170" s="17"/>
      <c r="K170" s="17"/>
      <c r="L170" s="17"/>
    </row>
    <row r="171" spans="1:9" ht="22.5">
      <c r="A171" s="44">
        <v>159</v>
      </c>
      <c r="B171" s="54" t="s">
        <v>96</v>
      </c>
      <c r="C171" s="50">
        <v>8110010230</v>
      </c>
      <c r="D171" s="44">
        <v>120</v>
      </c>
      <c r="E171" s="52" t="s">
        <v>56</v>
      </c>
      <c r="F171" s="81">
        <v>0</v>
      </c>
      <c r="G171" s="81">
        <v>7382</v>
      </c>
      <c r="H171" s="81">
        <v>7382</v>
      </c>
      <c r="I171" s="82">
        <f t="shared" si="23"/>
        <v>100</v>
      </c>
    </row>
    <row r="172" spans="1:9" ht="101.25" customHeight="1">
      <c r="A172" s="44">
        <v>160</v>
      </c>
      <c r="B172" s="68" t="s">
        <v>400</v>
      </c>
      <c r="C172" s="50">
        <v>8110010380</v>
      </c>
      <c r="D172" s="44">
        <v>100</v>
      </c>
      <c r="E172" s="52"/>
      <c r="F172" s="81">
        <v>0</v>
      </c>
      <c r="G172" s="81">
        <v>16486</v>
      </c>
      <c r="H172" s="81">
        <f>G172</f>
        <v>16486</v>
      </c>
      <c r="I172" s="82">
        <f t="shared" si="23"/>
        <v>100</v>
      </c>
    </row>
    <row r="173" spans="1:9" ht="30" customHeight="1">
      <c r="A173" s="44">
        <v>161</v>
      </c>
      <c r="B173" s="59" t="s">
        <v>117</v>
      </c>
      <c r="C173" s="50">
        <v>8110010380</v>
      </c>
      <c r="D173" s="44">
        <v>120</v>
      </c>
      <c r="E173" s="52"/>
      <c r="F173" s="81">
        <v>0</v>
      </c>
      <c r="G173" s="81">
        <v>16486</v>
      </c>
      <c r="H173" s="81">
        <f>G173</f>
        <v>16486</v>
      </c>
      <c r="I173" s="82">
        <f t="shared" si="23"/>
        <v>100</v>
      </c>
    </row>
    <row r="174" spans="1:12" s="6" customFormat="1" ht="18.75" customHeight="1">
      <c r="A174" s="44">
        <v>162</v>
      </c>
      <c r="B174" s="59" t="s">
        <v>13</v>
      </c>
      <c r="C174" s="50">
        <v>8110010380</v>
      </c>
      <c r="D174" s="44">
        <v>120</v>
      </c>
      <c r="E174" s="52" t="s">
        <v>54</v>
      </c>
      <c r="F174" s="81">
        <v>0</v>
      </c>
      <c r="G174" s="81">
        <v>16486</v>
      </c>
      <c r="H174" s="81">
        <f>G174</f>
        <v>16486</v>
      </c>
      <c r="I174" s="82">
        <f t="shared" si="23"/>
        <v>100</v>
      </c>
      <c r="J174" s="17"/>
      <c r="K174" s="17"/>
      <c r="L174" s="17"/>
    </row>
    <row r="175" spans="1:9" ht="22.5">
      <c r="A175" s="44">
        <v>163</v>
      </c>
      <c r="B175" s="54" t="s">
        <v>96</v>
      </c>
      <c r="C175" s="50">
        <v>8110010380</v>
      </c>
      <c r="D175" s="44">
        <v>120</v>
      </c>
      <c r="E175" s="52" t="s">
        <v>56</v>
      </c>
      <c r="F175" s="81">
        <v>0</v>
      </c>
      <c r="G175" s="81">
        <v>16486</v>
      </c>
      <c r="H175" s="81">
        <f>G175</f>
        <v>16486</v>
      </c>
      <c r="I175" s="82">
        <f t="shared" si="23"/>
        <v>100</v>
      </c>
    </row>
    <row r="176" spans="1:9" ht="45">
      <c r="A176" s="44">
        <v>164</v>
      </c>
      <c r="B176" s="54" t="s">
        <v>116</v>
      </c>
      <c r="C176" s="50">
        <v>8110080210</v>
      </c>
      <c r="D176" s="44">
        <v>100</v>
      </c>
      <c r="E176" s="52"/>
      <c r="F176" s="81">
        <f>+F177</f>
        <v>2178484.4</v>
      </c>
      <c r="G176" s="81">
        <f>+G177</f>
        <v>2224938.11</v>
      </c>
      <c r="H176" s="81">
        <f>+H177</f>
        <v>2224938.11</v>
      </c>
      <c r="I176" s="82">
        <f t="shared" si="23"/>
        <v>100</v>
      </c>
    </row>
    <row r="177" spans="1:9" ht="30" customHeight="1">
      <c r="A177" s="44">
        <v>165</v>
      </c>
      <c r="B177" s="59" t="s">
        <v>117</v>
      </c>
      <c r="C177" s="50">
        <v>8110080210</v>
      </c>
      <c r="D177" s="44">
        <v>120</v>
      </c>
      <c r="E177" s="52"/>
      <c r="F177" s="81">
        <f>F178</f>
        <v>2178484.4</v>
      </c>
      <c r="G177" s="81">
        <f>G178</f>
        <v>2224938.11</v>
      </c>
      <c r="H177" s="81">
        <f>H178</f>
        <v>2224938.11</v>
      </c>
      <c r="I177" s="82">
        <f t="shared" si="23"/>
        <v>100</v>
      </c>
    </row>
    <row r="178" spans="1:12" s="6" customFormat="1" ht="18.75" customHeight="1">
      <c r="A178" s="44">
        <v>166</v>
      </c>
      <c r="B178" s="59" t="s">
        <v>13</v>
      </c>
      <c r="C178" s="50">
        <v>8110080210</v>
      </c>
      <c r="D178" s="44">
        <v>120</v>
      </c>
      <c r="E178" s="52" t="s">
        <v>54</v>
      </c>
      <c r="F178" s="81">
        <f>+F179</f>
        <v>2178484.4</v>
      </c>
      <c r="G178" s="81">
        <f>+G179</f>
        <v>2224938.11</v>
      </c>
      <c r="H178" s="81">
        <f>+H179</f>
        <v>2224938.11</v>
      </c>
      <c r="I178" s="82">
        <f t="shared" si="23"/>
        <v>100</v>
      </c>
      <c r="J178" s="17"/>
      <c r="K178" s="17"/>
      <c r="L178" s="17"/>
    </row>
    <row r="179" spans="1:9" ht="22.5">
      <c r="A179" s="44">
        <v>167</v>
      </c>
      <c r="B179" s="54" t="s">
        <v>96</v>
      </c>
      <c r="C179" s="50">
        <v>8110080210</v>
      </c>
      <c r="D179" s="44">
        <v>120</v>
      </c>
      <c r="E179" s="52" t="s">
        <v>56</v>
      </c>
      <c r="F179" s="81">
        <v>2178484.4</v>
      </c>
      <c r="G179" s="81">
        <v>2224938.11</v>
      </c>
      <c r="H179" s="81">
        <f>G179</f>
        <v>2224938.11</v>
      </c>
      <c r="I179" s="82">
        <f t="shared" si="23"/>
        <v>100</v>
      </c>
    </row>
    <row r="180" spans="1:9" ht="22.5">
      <c r="A180" s="44">
        <v>168</v>
      </c>
      <c r="B180" s="59" t="s">
        <v>127</v>
      </c>
      <c r="C180" s="50">
        <v>8110080210</v>
      </c>
      <c r="D180" s="44">
        <v>200</v>
      </c>
      <c r="E180" s="52"/>
      <c r="F180" s="81">
        <f aca="true" t="shared" si="27" ref="F180:H181">+F181</f>
        <v>150000.5</v>
      </c>
      <c r="G180" s="81">
        <f t="shared" si="27"/>
        <v>350145.96</v>
      </c>
      <c r="H180" s="81">
        <f t="shared" si="27"/>
        <v>350145.96</v>
      </c>
      <c r="I180" s="82">
        <f t="shared" si="23"/>
        <v>100</v>
      </c>
    </row>
    <row r="181" spans="1:9" ht="22.5">
      <c r="A181" s="44">
        <v>169</v>
      </c>
      <c r="B181" s="59" t="s">
        <v>128</v>
      </c>
      <c r="C181" s="50">
        <v>8110080210</v>
      </c>
      <c r="D181" s="44">
        <v>240</v>
      </c>
      <c r="E181" s="52"/>
      <c r="F181" s="81">
        <f t="shared" si="27"/>
        <v>150000.5</v>
      </c>
      <c r="G181" s="81">
        <f t="shared" si="27"/>
        <v>350145.96</v>
      </c>
      <c r="H181" s="81">
        <f t="shared" si="27"/>
        <v>350145.96</v>
      </c>
      <c r="I181" s="82">
        <f t="shared" si="23"/>
        <v>100</v>
      </c>
    </row>
    <row r="182" spans="1:9" ht="12">
      <c r="A182" s="44">
        <v>170</v>
      </c>
      <c r="B182" s="59" t="s">
        <v>13</v>
      </c>
      <c r="C182" s="50">
        <v>8110080210</v>
      </c>
      <c r="D182" s="44">
        <v>240</v>
      </c>
      <c r="E182" s="52" t="s">
        <v>54</v>
      </c>
      <c r="F182" s="81">
        <v>150000.5</v>
      </c>
      <c r="G182" s="81">
        <f>G183</f>
        <v>350145.96</v>
      </c>
      <c r="H182" s="81">
        <f>H183</f>
        <v>350145.96</v>
      </c>
      <c r="I182" s="82">
        <f t="shared" si="23"/>
        <v>100</v>
      </c>
    </row>
    <row r="183" spans="1:9" s="17" customFormat="1" ht="32.25" customHeight="1">
      <c r="A183" s="44">
        <v>171</v>
      </c>
      <c r="B183" s="59" t="s">
        <v>96</v>
      </c>
      <c r="C183" s="50">
        <v>8110080210</v>
      </c>
      <c r="D183" s="55">
        <v>240</v>
      </c>
      <c r="E183" s="56" t="s">
        <v>56</v>
      </c>
      <c r="F183" s="81">
        <v>150000.5</v>
      </c>
      <c r="G183" s="81">
        <v>350145.96</v>
      </c>
      <c r="H183" s="81">
        <v>350145.96</v>
      </c>
      <c r="I183" s="82">
        <f t="shared" si="23"/>
        <v>100</v>
      </c>
    </row>
    <row r="184" spans="1:9" s="7" customFormat="1" ht="15" customHeight="1">
      <c r="A184" s="44">
        <v>172</v>
      </c>
      <c r="B184" s="59" t="s">
        <v>129</v>
      </c>
      <c r="C184" s="50">
        <v>8110080210</v>
      </c>
      <c r="D184" s="55">
        <v>800</v>
      </c>
      <c r="E184" s="56"/>
      <c r="F184" s="81">
        <f aca="true" t="shared" si="28" ref="F184:H186">F185</f>
        <v>4580</v>
      </c>
      <c r="G184" s="81">
        <f t="shared" si="28"/>
        <v>4291.86</v>
      </c>
      <c r="H184" s="81">
        <f t="shared" si="28"/>
        <v>4291.86</v>
      </c>
      <c r="I184" s="82">
        <f t="shared" si="23"/>
        <v>100</v>
      </c>
    </row>
    <row r="185" spans="1:9" s="7" customFormat="1" ht="15" customHeight="1">
      <c r="A185" s="44">
        <v>173</v>
      </c>
      <c r="B185" s="59" t="s">
        <v>142</v>
      </c>
      <c r="C185" s="50">
        <v>8110080210</v>
      </c>
      <c r="D185" s="55">
        <v>850</v>
      </c>
      <c r="E185" s="56"/>
      <c r="F185" s="81">
        <f t="shared" si="28"/>
        <v>4580</v>
      </c>
      <c r="G185" s="81">
        <f t="shared" si="28"/>
        <v>4291.86</v>
      </c>
      <c r="H185" s="81">
        <f t="shared" si="28"/>
        <v>4291.86</v>
      </c>
      <c r="I185" s="82">
        <f t="shared" si="23"/>
        <v>100</v>
      </c>
    </row>
    <row r="186" spans="1:9" s="7" customFormat="1" ht="15.75" customHeight="1">
      <c r="A186" s="44">
        <v>174</v>
      </c>
      <c r="B186" s="59" t="s">
        <v>13</v>
      </c>
      <c r="C186" s="50">
        <v>8110080210</v>
      </c>
      <c r="D186" s="55">
        <v>850</v>
      </c>
      <c r="E186" s="56" t="s">
        <v>54</v>
      </c>
      <c r="F186" s="81">
        <f>F187</f>
        <v>4580</v>
      </c>
      <c r="G186" s="81">
        <f t="shared" si="28"/>
        <v>4291.86</v>
      </c>
      <c r="H186" s="81">
        <f t="shared" si="28"/>
        <v>4291.86</v>
      </c>
      <c r="I186" s="82">
        <f t="shared" si="23"/>
        <v>100</v>
      </c>
    </row>
    <row r="187" spans="1:9" s="7" customFormat="1" ht="26.25" customHeight="1">
      <c r="A187" s="44">
        <v>175</v>
      </c>
      <c r="B187" s="59" t="s">
        <v>96</v>
      </c>
      <c r="C187" s="50">
        <v>8110080210</v>
      </c>
      <c r="D187" s="55">
        <v>850</v>
      </c>
      <c r="E187" s="56" t="s">
        <v>56</v>
      </c>
      <c r="F187" s="81">
        <v>4580</v>
      </c>
      <c r="G187" s="81">
        <v>4291.86</v>
      </c>
      <c r="H187" s="81">
        <v>4291.86</v>
      </c>
      <c r="I187" s="82">
        <f t="shared" si="23"/>
        <v>100</v>
      </c>
    </row>
    <row r="188" spans="1:9" s="7" customFormat="1" ht="26.25" customHeight="1">
      <c r="A188" s="44">
        <v>176</v>
      </c>
      <c r="B188" s="75" t="s">
        <v>358</v>
      </c>
      <c r="C188" s="50">
        <v>8110082090</v>
      </c>
      <c r="D188" s="55"/>
      <c r="E188" s="56"/>
      <c r="F188" s="81">
        <v>16452.1</v>
      </c>
      <c r="G188" s="81">
        <v>16452.1</v>
      </c>
      <c r="H188" s="81">
        <v>16452.1</v>
      </c>
      <c r="I188" s="82">
        <f t="shared" si="23"/>
        <v>100</v>
      </c>
    </row>
    <row r="189" spans="1:9" s="7" customFormat="1" ht="26.25" customHeight="1">
      <c r="A189" s="44">
        <v>177</v>
      </c>
      <c r="B189" s="76" t="str">
        <f>B188</f>
        <v> Прочие межбюджетные трансферты общего характера</v>
      </c>
      <c r="C189" s="50">
        <v>8110082090</v>
      </c>
      <c r="D189" s="55">
        <v>500</v>
      </c>
      <c r="E189" s="56"/>
      <c r="F189" s="81">
        <v>16452.1</v>
      </c>
      <c r="G189" s="81">
        <v>16452.1</v>
      </c>
      <c r="H189" s="81">
        <v>16452.1</v>
      </c>
      <c r="I189" s="82">
        <f t="shared" si="23"/>
        <v>100</v>
      </c>
    </row>
    <row r="190" spans="1:9" s="7" customFormat="1" ht="60.75" customHeight="1">
      <c r="A190" s="44">
        <v>178</v>
      </c>
      <c r="B190" s="76" t="s">
        <v>349</v>
      </c>
      <c r="C190" s="50">
        <f>C189</f>
        <v>8110082090</v>
      </c>
      <c r="D190" s="55">
        <v>540</v>
      </c>
      <c r="E190" s="56"/>
      <c r="F190" s="81">
        <v>16452.1</v>
      </c>
      <c r="G190" s="81">
        <v>16452.1</v>
      </c>
      <c r="H190" s="81">
        <v>16452.1</v>
      </c>
      <c r="I190" s="82">
        <f t="shared" si="23"/>
        <v>100</v>
      </c>
    </row>
    <row r="191" spans="1:9" s="7" customFormat="1" ht="26.25" customHeight="1">
      <c r="A191" s="44">
        <v>179</v>
      </c>
      <c r="B191" s="76" t="s">
        <v>350</v>
      </c>
      <c r="C191" s="50">
        <f>C190</f>
        <v>8110082090</v>
      </c>
      <c r="D191" s="55">
        <v>540</v>
      </c>
      <c r="E191" s="56" t="s">
        <v>351</v>
      </c>
      <c r="F191" s="81">
        <v>16452.1</v>
      </c>
      <c r="G191" s="81">
        <v>16452.1</v>
      </c>
      <c r="H191" s="81">
        <v>16452.1</v>
      </c>
      <c r="I191" s="82">
        <f t="shared" si="23"/>
        <v>100</v>
      </c>
    </row>
    <row r="192" spans="1:9" s="7" customFormat="1" ht="26.25" customHeight="1">
      <c r="A192" s="44">
        <v>180</v>
      </c>
      <c r="B192" s="76" t="s">
        <v>128</v>
      </c>
      <c r="C192" s="50">
        <f>C191</f>
        <v>8110082090</v>
      </c>
      <c r="D192" s="55">
        <v>540</v>
      </c>
      <c r="E192" s="56" t="s">
        <v>345</v>
      </c>
      <c r="F192" s="81">
        <v>16452.1</v>
      </c>
      <c r="G192" s="81">
        <v>16452.1</v>
      </c>
      <c r="H192" s="81">
        <v>16452.1</v>
      </c>
      <c r="I192" s="82">
        <f t="shared" si="23"/>
        <v>100</v>
      </c>
    </row>
    <row r="193" spans="1:10" ht="27" customHeight="1">
      <c r="A193" s="44">
        <v>181</v>
      </c>
      <c r="B193" s="162" t="s">
        <v>143</v>
      </c>
      <c r="C193" s="50">
        <v>9100000000</v>
      </c>
      <c r="D193" s="44"/>
      <c r="E193" s="52"/>
      <c r="F193" s="81">
        <f>F194</f>
        <v>729204</v>
      </c>
      <c r="G193" s="81">
        <f>G194</f>
        <v>737038.76</v>
      </c>
      <c r="H193" s="81">
        <f>H194</f>
        <v>737038.76</v>
      </c>
      <c r="I193" s="82">
        <f t="shared" si="23"/>
        <v>100</v>
      </c>
      <c r="J193" s="36"/>
    </row>
    <row r="194" spans="1:9" ht="12.75" customHeight="1">
      <c r="A194" s="44">
        <v>182</v>
      </c>
      <c r="B194" s="54" t="s">
        <v>144</v>
      </c>
      <c r="C194" s="50">
        <v>9110000000</v>
      </c>
      <c r="D194" s="44"/>
      <c r="E194" s="52"/>
      <c r="F194" s="81">
        <f>F200</f>
        <v>729204</v>
      </c>
      <c r="G194" s="81">
        <f>G200+G195</f>
        <v>737038.76</v>
      </c>
      <c r="H194" s="81">
        <f>H200+H195</f>
        <v>737038.76</v>
      </c>
      <c r="I194" s="82">
        <f t="shared" si="23"/>
        <v>100</v>
      </c>
    </row>
    <row r="195" spans="1:9" ht="54.75" customHeight="1">
      <c r="A195" s="44">
        <v>183</v>
      </c>
      <c r="B195" s="54" t="s">
        <v>115</v>
      </c>
      <c r="C195" s="50">
        <v>9110010380</v>
      </c>
      <c r="D195" s="44">
        <v>100</v>
      </c>
      <c r="E195" s="52"/>
      <c r="F195" s="81">
        <f>F196</f>
        <v>0</v>
      </c>
      <c r="G195" s="81">
        <f>G196</f>
        <v>5240</v>
      </c>
      <c r="H195" s="81">
        <f>H196</f>
        <v>5240</v>
      </c>
      <c r="I195" s="82">
        <f t="shared" si="23"/>
        <v>100</v>
      </c>
    </row>
    <row r="196" spans="1:9" ht="98.25" customHeight="1">
      <c r="A196" s="44">
        <v>184</v>
      </c>
      <c r="B196" s="77" t="s">
        <v>400</v>
      </c>
      <c r="C196" s="50">
        <v>9110010380</v>
      </c>
      <c r="D196" s="44">
        <v>100</v>
      </c>
      <c r="E196" s="52"/>
      <c r="F196" s="81">
        <v>0</v>
      </c>
      <c r="G196" s="81">
        <v>5240</v>
      </c>
      <c r="H196" s="81">
        <v>5240</v>
      </c>
      <c r="I196" s="82">
        <f t="shared" si="23"/>
        <v>100</v>
      </c>
    </row>
    <row r="197" spans="1:9" ht="32.25" customHeight="1">
      <c r="A197" s="44">
        <v>185</v>
      </c>
      <c r="B197" s="49" t="s">
        <v>117</v>
      </c>
      <c r="C197" s="50">
        <f>C196</f>
        <v>9110010380</v>
      </c>
      <c r="D197" s="44">
        <v>120</v>
      </c>
      <c r="E197" s="52" t="s">
        <v>320</v>
      </c>
      <c r="F197" s="81">
        <v>0</v>
      </c>
      <c r="G197" s="81">
        <v>5240</v>
      </c>
      <c r="H197" s="81">
        <v>5240</v>
      </c>
      <c r="I197" s="82">
        <f t="shared" si="23"/>
        <v>100</v>
      </c>
    </row>
    <row r="198" spans="1:9" ht="12.75" customHeight="1">
      <c r="A198" s="44">
        <v>186</v>
      </c>
      <c r="B198" s="59" t="s">
        <v>13</v>
      </c>
      <c r="C198" s="50">
        <f>C197</f>
        <v>9110010380</v>
      </c>
      <c r="D198" s="44">
        <v>120</v>
      </c>
      <c r="E198" s="52" t="s">
        <v>54</v>
      </c>
      <c r="F198" s="81">
        <v>0</v>
      </c>
      <c r="G198" s="81">
        <v>5240</v>
      </c>
      <c r="H198" s="81">
        <v>5240</v>
      </c>
      <c r="I198" s="82">
        <f t="shared" si="23"/>
        <v>100</v>
      </c>
    </row>
    <row r="199" spans="1:9" ht="26.25" customHeight="1">
      <c r="A199" s="44">
        <v>187</v>
      </c>
      <c r="B199" s="54" t="s">
        <v>95</v>
      </c>
      <c r="C199" s="50">
        <f>C200</f>
        <v>9110080210</v>
      </c>
      <c r="D199" s="44">
        <v>120</v>
      </c>
      <c r="E199" s="52" t="s">
        <v>55</v>
      </c>
      <c r="F199" s="81">
        <v>0</v>
      </c>
      <c r="G199" s="81">
        <v>5240</v>
      </c>
      <c r="H199" s="81">
        <v>5240</v>
      </c>
      <c r="I199" s="82">
        <f t="shared" si="23"/>
        <v>100</v>
      </c>
    </row>
    <row r="200" spans="1:9" ht="54.75" customHeight="1">
      <c r="A200" s="44">
        <v>188</v>
      </c>
      <c r="B200" s="54" t="s">
        <v>115</v>
      </c>
      <c r="C200" s="50">
        <v>9110080210</v>
      </c>
      <c r="D200" s="44"/>
      <c r="E200" s="52"/>
      <c r="F200" s="81">
        <f>F201</f>
        <v>729204</v>
      </c>
      <c r="G200" s="81">
        <f>G201</f>
        <v>731798.76</v>
      </c>
      <c r="H200" s="81">
        <f>H201</f>
        <v>731798.76</v>
      </c>
      <c r="I200" s="82">
        <f t="shared" si="23"/>
        <v>100</v>
      </c>
    </row>
    <row r="201" spans="1:9" ht="35.25" customHeight="1">
      <c r="A201" s="44">
        <v>189</v>
      </c>
      <c r="B201" s="54" t="s">
        <v>116</v>
      </c>
      <c r="C201" s="50">
        <v>9110080210</v>
      </c>
      <c r="D201" s="44">
        <v>100</v>
      </c>
      <c r="E201" s="52"/>
      <c r="F201" s="81">
        <f aca="true" t="shared" si="29" ref="F201:H202">F202</f>
        <v>729204</v>
      </c>
      <c r="G201" s="81">
        <f t="shared" si="29"/>
        <v>731798.76</v>
      </c>
      <c r="H201" s="81">
        <f t="shared" si="29"/>
        <v>731798.76</v>
      </c>
      <c r="I201" s="82">
        <f t="shared" si="23"/>
        <v>100</v>
      </c>
    </row>
    <row r="202" spans="1:9" ht="22.5">
      <c r="A202" s="44">
        <v>190</v>
      </c>
      <c r="B202" s="59" t="s">
        <v>117</v>
      </c>
      <c r="C202" s="50">
        <v>9110080210</v>
      </c>
      <c r="D202" s="44">
        <v>120</v>
      </c>
      <c r="E202" s="52"/>
      <c r="F202" s="81">
        <f t="shared" si="29"/>
        <v>729204</v>
      </c>
      <c r="G202" s="81">
        <f>G203</f>
        <v>731798.76</v>
      </c>
      <c r="H202" s="81">
        <f t="shared" si="29"/>
        <v>731798.76</v>
      </c>
      <c r="I202" s="82">
        <f t="shared" si="23"/>
        <v>100</v>
      </c>
    </row>
    <row r="203" spans="1:9" ht="12">
      <c r="A203" s="44">
        <v>191</v>
      </c>
      <c r="B203" s="59" t="s">
        <v>13</v>
      </c>
      <c r="C203" s="50">
        <v>9110080210</v>
      </c>
      <c r="D203" s="44">
        <v>120</v>
      </c>
      <c r="E203" s="52" t="s">
        <v>54</v>
      </c>
      <c r="F203" s="81">
        <f>F204</f>
        <v>729204</v>
      </c>
      <c r="G203" s="81">
        <f>G204</f>
        <v>731798.76</v>
      </c>
      <c r="H203" s="81">
        <f>H204</f>
        <v>731798.76</v>
      </c>
      <c r="I203" s="82">
        <f>H203/G203*100</f>
        <v>100</v>
      </c>
    </row>
    <row r="204" spans="1:9" ht="24.75" customHeight="1">
      <c r="A204" s="44">
        <v>192</v>
      </c>
      <c r="B204" s="54" t="s">
        <v>95</v>
      </c>
      <c r="C204" s="50">
        <v>9110080210</v>
      </c>
      <c r="D204" s="44">
        <v>120</v>
      </c>
      <c r="E204" s="52" t="s">
        <v>55</v>
      </c>
      <c r="F204" s="81">
        <v>729204</v>
      </c>
      <c r="G204" s="81">
        <v>731798.76</v>
      </c>
      <c r="H204" s="81">
        <v>731798.76</v>
      </c>
      <c r="I204" s="82">
        <f>H204/G204*100</f>
        <v>100</v>
      </c>
    </row>
    <row r="205" spans="1:9" s="7" customFormat="1" ht="36.75" customHeight="1">
      <c r="A205" s="44">
        <v>193</v>
      </c>
      <c r="B205" s="61" t="s">
        <v>197</v>
      </c>
      <c r="C205" s="55"/>
      <c r="D205" s="55"/>
      <c r="E205" s="56"/>
      <c r="F205" s="81">
        <f>F193++F142+F13+F136</f>
        <v>6349861.9399999995</v>
      </c>
      <c r="G205" s="81">
        <f>G193+G142+G137+G13</f>
        <v>13013303.87</v>
      </c>
      <c r="H205" s="81">
        <f>H193+H142+H137+H13</f>
        <v>12999948.5</v>
      </c>
      <c r="I205" s="81">
        <f>I193++I142+I13+I136</f>
        <v>399.71795070669947</v>
      </c>
    </row>
  </sheetData>
  <sheetProtection/>
  <mergeCells count="16">
    <mergeCell ref="D10:D11"/>
    <mergeCell ref="B4:G4"/>
    <mergeCell ref="A10:A11"/>
    <mergeCell ref="F10:F11"/>
    <mergeCell ref="H10:H11"/>
    <mergeCell ref="I10:I11"/>
    <mergeCell ref="E10:E11"/>
    <mergeCell ref="B10:B11"/>
    <mergeCell ref="C10:C11"/>
    <mergeCell ref="G10:G11"/>
    <mergeCell ref="B8:I8"/>
    <mergeCell ref="B1:I1"/>
    <mergeCell ref="B2:I2"/>
    <mergeCell ref="B3:I3"/>
    <mergeCell ref="B5:G5"/>
    <mergeCell ref="B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.8515625" style="4" customWidth="1"/>
    <col min="2" max="2" width="0.13671875" style="4" customWidth="1"/>
    <col min="3" max="3" width="52.421875" style="4" customWidth="1"/>
    <col min="4" max="4" width="5.421875" style="4" customWidth="1"/>
    <col min="5" max="5" width="9.421875" style="4" bestFit="1" customWidth="1"/>
    <col min="6" max="6" width="5.00390625" style="4" customWidth="1"/>
    <col min="7" max="7" width="10.7109375" style="43" customWidth="1"/>
    <col min="8" max="8" width="12.140625" style="43" customWidth="1"/>
    <col min="9" max="9" width="12.57421875" style="43" customWidth="1"/>
    <col min="10" max="10" width="7.421875" style="43" customWidth="1"/>
    <col min="11" max="16384" width="9.140625" style="5" customWidth="1"/>
  </cols>
  <sheetData>
    <row r="1" spans="2:4" ht="1.5" customHeight="1">
      <c r="B1" s="175"/>
      <c r="C1" s="175"/>
      <c r="D1" s="175"/>
    </row>
    <row r="2" spans="2:4" ht="12" hidden="1">
      <c r="B2" s="175"/>
      <c r="C2" s="175"/>
      <c r="D2" s="175"/>
    </row>
    <row r="3" spans="2:4" ht="0.75" customHeight="1">
      <c r="B3" s="175"/>
      <c r="C3" s="175"/>
      <c r="D3" s="175"/>
    </row>
    <row r="4" spans="2:10" ht="12">
      <c r="B4" s="3"/>
      <c r="C4" s="3"/>
      <c r="D4" s="175" t="s">
        <v>207</v>
      </c>
      <c r="E4" s="175"/>
      <c r="F4" s="175"/>
      <c r="G4" s="175"/>
      <c r="H4" s="201"/>
      <c r="I4" s="201"/>
      <c r="J4" s="201"/>
    </row>
    <row r="5" spans="2:10" ht="12">
      <c r="B5" s="3"/>
      <c r="C5" s="3"/>
      <c r="D5" s="175" t="s">
        <v>434</v>
      </c>
      <c r="E5" s="175"/>
      <c r="F5" s="175"/>
      <c r="G5" s="175"/>
      <c r="H5" s="201"/>
      <c r="I5" s="201"/>
      <c r="J5" s="201"/>
    </row>
    <row r="6" spans="2:10" ht="12">
      <c r="B6" s="3"/>
      <c r="C6" s="3"/>
      <c r="D6" s="175" t="s">
        <v>120</v>
      </c>
      <c r="E6" s="175"/>
      <c r="F6" s="175"/>
      <c r="G6" s="175"/>
      <c r="H6" s="201"/>
      <c r="I6" s="201"/>
      <c r="J6" s="201"/>
    </row>
    <row r="7" spans="2:10" ht="12">
      <c r="B7" s="3"/>
      <c r="C7" s="3"/>
      <c r="D7" s="175" t="s">
        <v>444</v>
      </c>
      <c r="E7" s="175"/>
      <c r="F7" s="175"/>
      <c r="G7" s="175"/>
      <c r="H7" s="201"/>
      <c r="I7" s="201"/>
      <c r="J7" s="201"/>
    </row>
    <row r="8" spans="2:10" ht="0.75" customHeight="1" hidden="1">
      <c r="B8" s="3"/>
      <c r="C8" s="175"/>
      <c r="D8" s="175"/>
      <c r="E8" s="175"/>
      <c r="F8" s="175"/>
      <c r="G8" s="175"/>
      <c r="H8" s="87"/>
      <c r="I8" s="87"/>
      <c r="J8" s="87"/>
    </row>
    <row r="9" spans="2:10" ht="12" hidden="1">
      <c r="B9" s="3"/>
      <c r="C9" s="175"/>
      <c r="D9" s="175"/>
      <c r="E9" s="175"/>
      <c r="F9" s="175"/>
      <c r="G9" s="175"/>
      <c r="H9" s="87"/>
      <c r="I9" s="87"/>
      <c r="J9" s="87"/>
    </row>
    <row r="10" spans="1:8" ht="21" customHeight="1">
      <c r="A10" s="213" t="s">
        <v>414</v>
      </c>
      <c r="B10" s="213"/>
      <c r="C10" s="213"/>
      <c r="D10" s="213"/>
      <c r="E10" s="213"/>
      <c r="F10" s="213"/>
      <c r="G10" s="213"/>
      <c r="H10" s="213"/>
    </row>
    <row r="11" spans="1:3" ht="9.75" customHeight="1" hidden="1">
      <c r="A11" s="88"/>
      <c r="B11" s="88"/>
      <c r="C11" s="89"/>
    </row>
    <row r="12" spans="1:3" ht="9.75" customHeight="1">
      <c r="A12" s="88"/>
      <c r="B12" s="88"/>
      <c r="C12" s="89"/>
    </row>
    <row r="13" spans="1:10" ht="48" customHeight="1">
      <c r="A13" s="90" t="s">
        <v>11</v>
      </c>
      <c r="B13" s="91" t="s">
        <v>90</v>
      </c>
      <c r="C13" s="54" t="s">
        <v>151</v>
      </c>
      <c r="D13" s="90" t="s">
        <v>67</v>
      </c>
      <c r="E13" s="90" t="s">
        <v>152</v>
      </c>
      <c r="F13" s="90" t="s">
        <v>153</v>
      </c>
      <c r="G13" s="63" t="s">
        <v>122</v>
      </c>
      <c r="H13" s="63" t="s">
        <v>125</v>
      </c>
      <c r="I13" s="63" t="s">
        <v>124</v>
      </c>
      <c r="J13" s="63" t="s">
        <v>126</v>
      </c>
    </row>
    <row r="14" spans="1:10" ht="12" customHeight="1">
      <c r="A14" s="92"/>
      <c r="B14" s="92">
        <v>1</v>
      </c>
      <c r="C14" s="90">
        <v>1</v>
      </c>
      <c r="D14" s="90">
        <v>2</v>
      </c>
      <c r="E14" s="92">
        <v>3</v>
      </c>
      <c r="F14" s="92">
        <v>4</v>
      </c>
      <c r="G14" s="93">
        <v>5</v>
      </c>
      <c r="H14" s="93">
        <v>6</v>
      </c>
      <c r="I14" s="93">
        <v>7</v>
      </c>
      <c r="J14" s="93">
        <v>8</v>
      </c>
    </row>
    <row r="15" spans="1:10" s="6" customFormat="1" ht="14.25" customHeight="1">
      <c r="A15" s="94">
        <v>1</v>
      </c>
      <c r="B15" s="94">
        <v>804</v>
      </c>
      <c r="C15" s="95" t="s">
        <v>306</v>
      </c>
      <c r="D15" s="207"/>
      <c r="E15" s="207"/>
      <c r="F15" s="207"/>
      <c r="G15" s="48">
        <f>G17+G74+G87+G100+G125+G149+G154+G178+G172+G164</f>
        <v>6349861.9399999995</v>
      </c>
      <c r="H15" s="48">
        <f>H17+H74+H87+H100+H125+H149+H154+H178+H172+H164</f>
        <v>13013303.869999997</v>
      </c>
      <c r="I15" s="48">
        <f>I17+I74+I87+I100+I125+I149+I154+I178+I172+I164</f>
        <v>12999948.499999998</v>
      </c>
      <c r="J15" s="96">
        <f>I15/H15*100</f>
        <v>99.89737141210705</v>
      </c>
    </row>
    <row r="16" spans="1:10" ht="39.75" customHeight="1" hidden="1">
      <c r="A16" s="92">
        <v>2</v>
      </c>
      <c r="B16" s="92">
        <v>804</v>
      </c>
      <c r="C16" s="97"/>
      <c r="D16" s="98" t="s">
        <v>22</v>
      </c>
      <c r="E16" s="99"/>
      <c r="F16" s="99"/>
      <c r="G16" s="57">
        <f>G18+G27+G47+G53</f>
        <v>3622353.34</v>
      </c>
      <c r="H16" s="57">
        <f>H18+H27+H47+H53</f>
        <v>4142981.5099999993</v>
      </c>
      <c r="I16" s="57">
        <f>I18+I27+I47+I53</f>
        <v>4136827.0699999994</v>
      </c>
      <c r="J16" s="100">
        <f>J18+J27+J47+J53</f>
        <v>298.98432642451826</v>
      </c>
    </row>
    <row r="17" spans="1:10" ht="15" customHeight="1">
      <c r="A17" s="92">
        <v>2</v>
      </c>
      <c r="B17" s="92">
        <v>804</v>
      </c>
      <c r="C17" s="97" t="s">
        <v>13</v>
      </c>
      <c r="D17" s="101" t="s">
        <v>54</v>
      </c>
      <c r="E17" s="102"/>
      <c r="F17" s="102"/>
      <c r="G17" s="57">
        <f>G18+G27+G47+G53</f>
        <v>3622353.34</v>
      </c>
      <c r="H17" s="57">
        <f>H18+H27+H47+H53</f>
        <v>4142981.5099999993</v>
      </c>
      <c r="I17" s="57">
        <f>I18+I27+I47+I53</f>
        <v>4136827.0699999994</v>
      </c>
      <c r="J17" s="103">
        <f>I17/H17*100</f>
        <v>99.8514490111736</v>
      </c>
    </row>
    <row r="18" spans="1:10" ht="30.75" customHeight="1">
      <c r="A18" s="92">
        <v>3</v>
      </c>
      <c r="B18" s="92">
        <v>804</v>
      </c>
      <c r="C18" s="54" t="s">
        <v>95</v>
      </c>
      <c r="D18" s="98" t="s">
        <v>55</v>
      </c>
      <c r="E18" s="104"/>
      <c r="F18" s="98"/>
      <c r="G18" s="105">
        <f aca="true" t="shared" si="0" ref="G18:J19">G19</f>
        <v>729204</v>
      </c>
      <c r="H18" s="105">
        <f>H19</f>
        <v>737038.76</v>
      </c>
      <c r="I18" s="105">
        <f>I19</f>
        <v>737038.76</v>
      </c>
      <c r="J18" s="106">
        <f t="shared" si="0"/>
        <v>100</v>
      </c>
    </row>
    <row r="19" spans="1:10" ht="23.25" customHeight="1">
      <c r="A19" s="92">
        <v>4</v>
      </c>
      <c r="B19" s="92">
        <v>804</v>
      </c>
      <c r="C19" s="54" t="s">
        <v>143</v>
      </c>
      <c r="D19" s="98" t="s">
        <v>55</v>
      </c>
      <c r="E19" s="70">
        <v>9100000000</v>
      </c>
      <c r="F19" s="98"/>
      <c r="G19" s="57">
        <f t="shared" si="0"/>
        <v>729204</v>
      </c>
      <c r="H19" s="57">
        <f t="shared" si="0"/>
        <v>737038.76</v>
      </c>
      <c r="I19" s="57">
        <f t="shared" si="0"/>
        <v>737038.76</v>
      </c>
      <c r="J19" s="103">
        <f t="shared" si="0"/>
        <v>100</v>
      </c>
    </row>
    <row r="20" spans="1:10" ht="15" customHeight="1">
      <c r="A20" s="92">
        <v>5</v>
      </c>
      <c r="B20" s="92">
        <v>804</v>
      </c>
      <c r="C20" s="54" t="s">
        <v>144</v>
      </c>
      <c r="D20" s="98" t="s">
        <v>55</v>
      </c>
      <c r="E20" s="70">
        <v>9110000000</v>
      </c>
      <c r="F20" s="98"/>
      <c r="G20" s="57">
        <v>729204</v>
      </c>
      <c r="H20" s="57">
        <v>737038.76</v>
      </c>
      <c r="I20" s="57">
        <v>737038.76</v>
      </c>
      <c r="J20" s="103">
        <f>J24</f>
        <v>100</v>
      </c>
    </row>
    <row r="21" spans="1:10" ht="115.5" customHeight="1">
      <c r="A21" s="92">
        <v>6</v>
      </c>
      <c r="B21" s="92"/>
      <c r="C21" s="54" t="str">
        <f>прил4!B196</f>
        <v>Расходы связанные с повышением с 1 октября 2019года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v>
      </c>
      <c r="D21" s="98" t="s">
        <v>55</v>
      </c>
      <c r="E21" s="70">
        <v>9110010380</v>
      </c>
      <c r="F21" s="98"/>
      <c r="G21" s="57">
        <v>0</v>
      </c>
      <c r="H21" s="57">
        <f>прил4!G195</f>
        <v>5240</v>
      </c>
      <c r="I21" s="57">
        <f>H21</f>
        <v>5240</v>
      </c>
      <c r="J21" s="103">
        <f>J25</f>
        <v>100</v>
      </c>
    </row>
    <row r="22" spans="1:10" ht="54" customHeight="1">
      <c r="A22" s="92">
        <v>7</v>
      </c>
      <c r="B22" s="92"/>
      <c r="C22" s="54" t="str">
        <f>C25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2" s="98" t="s">
        <v>55</v>
      </c>
      <c r="E22" s="70">
        <f>E21</f>
        <v>9110010380</v>
      </c>
      <c r="F22" s="98" t="s">
        <v>141</v>
      </c>
      <c r="G22" s="57">
        <v>0</v>
      </c>
      <c r="H22" s="57">
        <f>H21</f>
        <v>5240</v>
      </c>
      <c r="I22" s="57">
        <f>I21</f>
        <v>5240</v>
      </c>
      <c r="J22" s="103">
        <f>J26</f>
        <v>100</v>
      </c>
    </row>
    <row r="23" spans="1:10" ht="22.5">
      <c r="A23" s="92">
        <v>8</v>
      </c>
      <c r="B23" s="92"/>
      <c r="C23" s="54" t="str">
        <f>C26</f>
        <v>Расходы на выплату персоналу государственных (муниципальных) органов</v>
      </c>
      <c r="D23" s="98" t="s">
        <v>55</v>
      </c>
      <c r="E23" s="70">
        <f>E22</f>
        <v>9110010380</v>
      </c>
      <c r="F23" s="98" t="s">
        <v>51</v>
      </c>
      <c r="G23" s="57">
        <v>0</v>
      </c>
      <c r="H23" s="57">
        <f>H22</f>
        <v>5240</v>
      </c>
      <c r="I23" s="57">
        <f>I22</f>
        <v>5240</v>
      </c>
      <c r="J23" s="103">
        <v>100</v>
      </c>
    </row>
    <row r="24" spans="1:10" ht="51" customHeight="1">
      <c r="A24" s="92">
        <v>9</v>
      </c>
      <c r="B24" s="92">
        <v>804</v>
      </c>
      <c r="C24" s="54" t="s">
        <v>115</v>
      </c>
      <c r="D24" s="98" t="s">
        <v>55</v>
      </c>
      <c r="E24" s="70">
        <v>9110080210</v>
      </c>
      <c r="F24" s="98"/>
      <c r="G24" s="57">
        <f>G25</f>
        <v>729204</v>
      </c>
      <c r="H24" s="57">
        <f>H25</f>
        <v>737038.76</v>
      </c>
      <c r="I24" s="57">
        <f>I25</f>
        <v>737038.76</v>
      </c>
      <c r="J24" s="103">
        <f>J25</f>
        <v>100</v>
      </c>
    </row>
    <row r="25" spans="1:10" ht="51" customHeight="1">
      <c r="A25" s="92">
        <v>10</v>
      </c>
      <c r="B25" s="92">
        <v>804</v>
      </c>
      <c r="C25" s="54" t="s">
        <v>116</v>
      </c>
      <c r="D25" s="98" t="s">
        <v>55</v>
      </c>
      <c r="E25" s="70">
        <v>9110080210</v>
      </c>
      <c r="F25" s="90">
        <v>100</v>
      </c>
      <c r="G25" s="57">
        <f>+G26</f>
        <v>729204</v>
      </c>
      <c r="H25" s="57">
        <f>+H26</f>
        <v>737038.76</v>
      </c>
      <c r="I25" s="57">
        <f>+I26</f>
        <v>737038.76</v>
      </c>
      <c r="J25" s="103">
        <f>+J26</f>
        <v>100</v>
      </c>
    </row>
    <row r="26" spans="1:10" ht="24.75" customHeight="1">
      <c r="A26" s="92">
        <v>11</v>
      </c>
      <c r="B26" s="92">
        <v>804</v>
      </c>
      <c r="C26" s="54" t="s">
        <v>117</v>
      </c>
      <c r="D26" s="98" t="s">
        <v>55</v>
      </c>
      <c r="E26" s="70">
        <v>9110080210</v>
      </c>
      <c r="F26" s="90">
        <v>120</v>
      </c>
      <c r="G26" s="57">
        <f>G20</f>
        <v>729204</v>
      </c>
      <c r="H26" s="57">
        <f>H20</f>
        <v>737038.76</v>
      </c>
      <c r="I26" s="57">
        <f>I20</f>
        <v>737038.76</v>
      </c>
      <c r="J26" s="103">
        <f>I26/H26*100</f>
        <v>100</v>
      </c>
    </row>
    <row r="27" spans="1:10" ht="27" customHeight="1">
      <c r="A27" s="92">
        <v>12</v>
      </c>
      <c r="B27" s="92">
        <v>804</v>
      </c>
      <c r="C27" s="54" t="s">
        <v>96</v>
      </c>
      <c r="D27" s="98" t="s">
        <v>56</v>
      </c>
      <c r="E27" s="70"/>
      <c r="F27" s="98"/>
      <c r="G27" s="57">
        <f aca="true" t="shared" si="1" ref="G27:J28">G28</f>
        <v>2333064.9</v>
      </c>
      <c r="H27" s="57">
        <f t="shared" si="1"/>
        <v>2897452.9299999997</v>
      </c>
      <c r="I27" s="57">
        <f t="shared" si="1"/>
        <v>2897452.9299999997</v>
      </c>
      <c r="J27" s="103">
        <f t="shared" si="1"/>
        <v>100</v>
      </c>
    </row>
    <row r="28" spans="1:10" ht="12.75" customHeight="1">
      <c r="A28" s="92">
        <v>13</v>
      </c>
      <c r="B28" s="92">
        <v>804</v>
      </c>
      <c r="C28" s="54" t="s">
        <v>118</v>
      </c>
      <c r="D28" s="98" t="s">
        <v>56</v>
      </c>
      <c r="E28" s="70">
        <v>8100000000</v>
      </c>
      <c r="F28" s="98"/>
      <c r="G28" s="57">
        <f t="shared" si="1"/>
        <v>2333064.9</v>
      </c>
      <c r="H28" s="57">
        <f t="shared" si="1"/>
        <v>2897452.9299999997</v>
      </c>
      <c r="I28" s="57">
        <f t="shared" si="1"/>
        <v>2897452.9299999997</v>
      </c>
      <c r="J28" s="103">
        <f t="shared" si="1"/>
        <v>100</v>
      </c>
    </row>
    <row r="29" spans="1:10" ht="17.25" customHeight="1">
      <c r="A29" s="92">
        <v>14</v>
      </c>
      <c r="B29" s="92">
        <v>804</v>
      </c>
      <c r="C29" s="54" t="s">
        <v>276</v>
      </c>
      <c r="D29" s="98" t="s">
        <v>56</v>
      </c>
      <c r="E29" s="70">
        <v>8110000000</v>
      </c>
      <c r="F29" s="98"/>
      <c r="G29" s="57">
        <f>G30+G39</f>
        <v>2333064.9</v>
      </c>
      <c r="H29" s="57">
        <f>H30+H33+H36+H39</f>
        <v>2897452.9299999997</v>
      </c>
      <c r="I29" s="57">
        <f>I30+I33+I36+I39</f>
        <v>2897452.9299999997</v>
      </c>
      <c r="J29" s="103">
        <f>I29/H29*100</f>
        <v>100</v>
      </c>
    </row>
    <row r="30" spans="1:10" ht="58.5" customHeight="1">
      <c r="A30" s="92">
        <v>15</v>
      </c>
      <c r="B30" s="92"/>
      <c r="C30" s="54" t="s">
        <v>10</v>
      </c>
      <c r="D30" s="98" t="s">
        <v>56</v>
      </c>
      <c r="E30" s="70">
        <v>8110010210</v>
      </c>
      <c r="F30" s="98"/>
      <c r="G30" s="57">
        <f aca="true" t="shared" si="2" ref="G30:J31">G31</f>
        <v>0</v>
      </c>
      <c r="H30" s="57">
        <f>H31</f>
        <v>294209</v>
      </c>
      <c r="I30" s="57">
        <f t="shared" si="2"/>
        <v>294209</v>
      </c>
      <c r="J30" s="103">
        <f t="shared" si="2"/>
        <v>100</v>
      </c>
    </row>
    <row r="31" spans="1:10" ht="45">
      <c r="A31" s="92">
        <v>16</v>
      </c>
      <c r="B31" s="92"/>
      <c r="C31" s="54" t="s">
        <v>116</v>
      </c>
      <c r="D31" s="98" t="s">
        <v>56</v>
      </c>
      <c r="E31" s="70">
        <v>8110010210</v>
      </c>
      <c r="F31" s="98" t="s">
        <v>141</v>
      </c>
      <c r="G31" s="57">
        <f t="shared" si="2"/>
        <v>0</v>
      </c>
      <c r="H31" s="57">
        <f t="shared" si="2"/>
        <v>294209</v>
      </c>
      <c r="I31" s="57">
        <f t="shared" si="2"/>
        <v>294209</v>
      </c>
      <c r="J31" s="103">
        <f t="shared" si="2"/>
        <v>100</v>
      </c>
    </row>
    <row r="32" spans="1:10" ht="29.25" customHeight="1">
      <c r="A32" s="92">
        <v>17</v>
      </c>
      <c r="B32" s="92"/>
      <c r="C32" s="54" t="s">
        <v>117</v>
      </c>
      <c r="D32" s="98" t="s">
        <v>56</v>
      </c>
      <c r="E32" s="70">
        <v>8110010210</v>
      </c>
      <c r="F32" s="98" t="s">
        <v>51</v>
      </c>
      <c r="G32" s="57">
        <v>0</v>
      </c>
      <c r="H32" s="57">
        <f>прил4!G167</f>
        <v>294209</v>
      </c>
      <c r="I32" s="57">
        <f>H31</f>
        <v>294209</v>
      </c>
      <c r="J32" s="103">
        <f aca="true" t="shared" si="3" ref="J32:J39">I32/H32*100</f>
        <v>100</v>
      </c>
    </row>
    <row r="33" spans="1:10" ht="93" customHeight="1">
      <c r="A33" s="92">
        <v>18</v>
      </c>
      <c r="B33" s="92"/>
      <c r="C33" s="124" t="s">
        <v>402</v>
      </c>
      <c r="D33" s="98" t="s">
        <v>56</v>
      </c>
      <c r="E33" s="70">
        <v>8110010230</v>
      </c>
      <c r="F33" s="98"/>
      <c r="G33" s="57">
        <v>0</v>
      </c>
      <c r="H33" s="53">
        <v>7382</v>
      </c>
      <c r="I33" s="53">
        <v>7382</v>
      </c>
      <c r="J33" s="103">
        <f t="shared" si="3"/>
        <v>100</v>
      </c>
    </row>
    <row r="34" spans="1:10" ht="57" customHeight="1">
      <c r="A34" s="92">
        <v>19</v>
      </c>
      <c r="B34" s="92"/>
      <c r="C34" s="54" t="str">
        <f>C31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4" s="98" t="s">
        <v>56</v>
      </c>
      <c r="E34" s="70">
        <v>8110010230</v>
      </c>
      <c r="F34" s="98" t="s">
        <v>141</v>
      </c>
      <c r="G34" s="57">
        <v>0</v>
      </c>
      <c r="H34" s="53">
        <v>7382</v>
      </c>
      <c r="I34" s="53">
        <v>7382</v>
      </c>
      <c r="J34" s="103">
        <f t="shared" si="3"/>
        <v>100</v>
      </c>
    </row>
    <row r="35" spans="1:10" ht="29.25" customHeight="1">
      <c r="A35" s="92">
        <v>20</v>
      </c>
      <c r="B35" s="92"/>
      <c r="C35" s="54" t="str">
        <f>C32</f>
        <v>Расходы на выплату персоналу государственных (муниципальных) органов</v>
      </c>
      <c r="D35" s="98" t="s">
        <v>56</v>
      </c>
      <c r="E35" s="70">
        <v>8110010230</v>
      </c>
      <c r="F35" s="98" t="s">
        <v>51</v>
      </c>
      <c r="G35" s="57">
        <v>0</v>
      </c>
      <c r="H35" s="53">
        <v>7382</v>
      </c>
      <c r="I35" s="53">
        <v>7382</v>
      </c>
      <c r="J35" s="103">
        <f t="shared" si="3"/>
        <v>100</v>
      </c>
    </row>
    <row r="36" spans="1:10" ht="102.75" customHeight="1">
      <c r="A36" s="92">
        <v>24</v>
      </c>
      <c r="B36" s="92"/>
      <c r="C36" s="54" t="str">
        <f>'[1]Расходы'!$A$35</f>
        <v>Расходы связанные с повышением с 1 октября 2019года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v>
      </c>
      <c r="D36" s="98" t="s">
        <v>56</v>
      </c>
      <c r="E36" s="70">
        <v>8110010380</v>
      </c>
      <c r="F36" s="98"/>
      <c r="G36" s="57">
        <v>0</v>
      </c>
      <c r="H36" s="53">
        <v>16486</v>
      </c>
      <c r="I36" s="53">
        <f>H36</f>
        <v>16486</v>
      </c>
      <c r="J36" s="103">
        <f t="shared" si="3"/>
        <v>100</v>
      </c>
    </row>
    <row r="37" spans="1:10" ht="51.75" customHeight="1">
      <c r="A37" s="92"/>
      <c r="B37" s="92"/>
      <c r="C37" s="54" t="str">
        <f>C34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7" s="98" t="s">
        <v>56</v>
      </c>
      <c r="E37" s="70">
        <v>8110010380</v>
      </c>
      <c r="F37" s="98" t="s">
        <v>141</v>
      </c>
      <c r="G37" s="57">
        <v>0</v>
      </c>
      <c r="H37" s="53">
        <v>16486</v>
      </c>
      <c r="I37" s="53">
        <f>H37</f>
        <v>16486</v>
      </c>
      <c r="J37" s="103">
        <f t="shared" si="3"/>
        <v>100</v>
      </c>
    </row>
    <row r="38" spans="1:10" ht="29.25" customHeight="1">
      <c r="A38" s="92"/>
      <c r="B38" s="92"/>
      <c r="C38" s="54" t="str">
        <f>C35</f>
        <v>Расходы на выплату персоналу государственных (муниципальных) органов</v>
      </c>
      <c r="D38" s="98" t="s">
        <v>56</v>
      </c>
      <c r="E38" s="70">
        <v>8110010380</v>
      </c>
      <c r="F38" s="98" t="s">
        <v>51</v>
      </c>
      <c r="G38" s="57">
        <v>0</v>
      </c>
      <c r="H38" s="53">
        <v>16486</v>
      </c>
      <c r="I38" s="53">
        <f>H38</f>
        <v>16486</v>
      </c>
      <c r="J38" s="103">
        <f t="shared" si="3"/>
        <v>100</v>
      </c>
    </row>
    <row r="39" spans="1:10" ht="39" customHeight="1">
      <c r="A39" s="92">
        <v>15</v>
      </c>
      <c r="B39" s="92">
        <v>804</v>
      </c>
      <c r="C39" s="54" t="s">
        <v>119</v>
      </c>
      <c r="D39" s="98" t="s">
        <v>56</v>
      </c>
      <c r="E39" s="70">
        <v>8110080210</v>
      </c>
      <c r="F39" s="90"/>
      <c r="G39" s="57">
        <f>G40+G43+G45</f>
        <v>2333064.9</v>
      </c>
      <c r="H39" s="57">
        <f>H40+H43+H45</f>
        <v>2579375.9299999997</v>
      </c>
      <c r="I39" s="57">
        <f>I40+I43+I45</f>
        <v>2579375.9299999997</v>
      </c>
      <c r="J39" s="103">
        <f t="shared" si="3"/>
        <v>100</v>
      </c>
    </row>
    <row r="40" spans="1:10" ht="1.5" customHeight="1">
      <c r="A40" s="208">
        <v>16</v>
      </c>
      <c r="B40" s="208">
        <v>804</v>
      </c>
      <c r="C40" s="212" t="s">
        <v>116</v>
      </c>
      <c r="D40" s="204" t="s">
        <v>56</v>
      </c>
      <c r="E40" s="205">
        <v>8110080210</v>
      </c>
      <c r="F40" s="206">
        <v>100</v>
      </c>
      <c r="G40" s="211">
        <f>+G42</f>
        <v>2178484.4</v>
      </c>
      <c r="H40" s="211">
        <f>+H42</f>
        <v>2224938.11</v>
      </c>
      <c r="I40" s="211">
        <f>+I42</f>
        <v>2224938.11</v>
      </c>
      <c r="J40" s="214">
        <f>+J42</f>
        <v>100</v>
      </c>
    </row>
    <row r="41" spans="1:10" ht="54" customHeight="1">
      <c r="A41" s="208"/>
      <c r="B41" s="208"/>
      <c r="C41" s="212"/>
      <c r="D41" s="204"/>
      <c r="E41" s="205"/>
      <c r="F41" s="206"/>
      <c r="G41" s="211"/>
      <c r="H41" s="211"/>
      <c r="I41" s="211"/>
      <c r="J41" s="214"/>
    </row>
    <row r="42" spans="1:10" ht="23.25" customHeight="1">
      <c r="A42" s="92">
        <v>17</v>
      </c>
      <c r="B42" s="92">
        <v>804</v>
      </c>
      <c r="C42" s="54" t="s">
        <v>117</v>
      </c>
      <c r="D42" s="98" t="s">
        <v>56</v>
      </c>
      <c r="E42" s="70">
        <v>8110080210</v>
      </c>
      <c r="F42" s="90">
        <v>120</v>
      </c>
      <c r="G42" s="57">
        <f>прил4!F179</f>
        <v>2178484.4</v>
      </c>
      <c r="H42" s="57">
        <f>прил4!G179</f>
        <v>2224938.11</v>
      </c>
      <c r="I42" s="57">
        <f>прил4!H179</f>
        <v>2224938.11</v>
      </c>
      <c r="J42" s="103">
        <f>J43</f>
        <v>100</v>
      </c>
    </row>
    <row r="43" spans="1:10" ht="27" customHeight="1">
      <c r="A43" s="92">
        <v>18</v>
      </c>
      <c r="B43" s="92">
        <v>804</v>
      </c>
      <c r="C43" s="54" t="s">
        <v>127</v>
      </c>
      <c r="D43" s="98" t="s">
        <v>56</v>
      </c>
      <c r="E43" s="70">
        <v>8110080210</v>
      </c>
      <c r="F43" s="90">
        <v>200</v>
      </c>
      <c r="G43" s="57">
        <f>+G44</f>
        <v>150000.5</v>
      </c>
      <c r="H43" s="57">
        <f>+H44</f>
        <v>350145.96</v>
      </c>
      <c r="I43" s="57">
        <f>+I44</f>
        <v>350145.96</v>
      </c>
      <c r="J43" s="103">
        <f>J44</f>
        <v>100</v>
      </c>
    </row>
    <row r="44" spans="1:10" ht="24.75" customHeight="1">
      <c r="A44" s="92">
        <v>19</v>
      </c>
      <c r="B44" s="92">
        <v>804</v>
      </c>
      <c r="C44" s="54" t="s">
        <v>128</v>
      </c>
      <c r="D44" s="98" t="s">
        <v>56</v>
      </c>
      <c r="E44" s="70">
        <v>8110080210</v>
      </c>
      <c r="F44" s="90">
        <v>240</v>
      </c>
      <c r="G44" s="57">
        <f>прил4!F183</f>
        <v>150000.5</v>
      </c>
      <c r="H44" s="57">
        <f>прил4!G183</f>
        <v>350145.96</v>
      </c>
      <c r="I44" s="57">
        <f>прил4!H183</f>
        <v>350145.96</v>
      </c>
      <c r="J44" s="103">
        <f>J45</f>
        <v>100</v>
      </c>
    </row>
    <row r="45" spans="1:10" ht="14.25" customHeight="1">
      <c r="A45" s="92">
        <v>20</v>
      </c>
      <c r="B45" s="92">
        <v>804</v>
      </c>
      <c r="C45" s="54" t="s">
        <v>131</v>
      </c>
      <c r="D45" s="98" t="s">
        <v>56</v>
      </c>
      <c r="E45" s="70">
        <v>8110080210</v>
      </c>
      <c r="F45" s="90">
        <v>800</v>
      </c>
      <c r="G45" s="57">
        <f>G46</f>
        <v>4580</v>
      </c>
      <c r="H45" s="57">
        <f>H46</f>
        <v>4291.86</v>
      </c>
      <c r="I45" s="57">
        <f>I46</f>
        <v>4291.86</v>
      </c>
      <c r="J45" s="103">
        <f>J46</f>
        <v>100</v>
      </c>
    </row>
    <row r="46" spans="1:10" ht="12.75" customHeight="1">
      <c r="A46" s="92">
        <v>21</v>
      </c>
      <c r="B46" s="92">
        <v>804</v>
      </c>
      <c r="C46" s="54" t="s">
        <v>142</v>
      </c>
      <c r="D46" s="98" t="s">
        <v>56</v>
      </c>
      <c r="E46" s="70">
        <v>8110080210</v>
      </c>
      <c r="F46" s="90">
        <v>850</v>
      </c>
      <c r="G46" s="57">
        <f>прил4!F187</f>
        <v>4580</v>
      </c>
      <c r="H46" s="57">
        <f>прил4!G187</f>
        <v>4291.86</v>
      </c>
      <c r="I46" s="57">
        <f>прил4!H187</f>
        <v>4291.86</v>
      </c>
      <c r="J46" s="103">
        <f>I46/H46*100</f>
        <v>100</v>
      </c>
    </row>
    <row r="47" spans="1:10" ht="13.5" customHeight="1">
      <c r="A47" s="92">
        <v>22</v>
      </c>
      <c r="B47" s="92">
        <v>804</v>
      </c>
      <c r="C47" s="54" t="s">
        <v>16</v>
      </c>
      <c r="D47" s="101" t="s">
        <v>57</v>
      </c>
      <c r="E47" s="107"/>
      <c r="F47" s="108"/>
      <c r="G47" s="57">
        <f aca="true" t="shared" si="4" ref="G47:J49">G48</f>
        <v>1000</v>
      </c>
      <c r="H47" s="57">
        <f t="shared" si="4"/>
        <v>1000</v>
      </c>
      <c r="I47" s="57">
        <f t="shared" si="4"/>
        <v>0</v>
      </c>
      <c r="J47" s="103">
        <f t="shared" si="4"/>
        <v>0</v>
      </c>
    </row>
    <row r="48" spans="1:10" ht="23.25" customHeight="1">
      <c r="A48" s="92">
        <v>23</v>
      </c>
      <c r="B48" s="92">
        <v>804</v>
      </c>
      <c r="C48" s="54" t="s">
        <v>118</v>
      </c>
      <c r="D48" s="98" t="s">
        <v>57</v>
      </c>
      <c r="E48" s="70">
        <v>8100000000</v>
      </c>
      <c r="F48" s="90"/>
      <c r="G48" s="57">
        <f t="shared" si="4"/>
        <v>1000</v>
      </c>
      <c r="H48" s="57">
        <f t="shared" si="4"/>
        <v>1000</v>
      </c>
      <c r="I48" s="57">
        <f t="shared" si="4"/>
        <v>0</v>
      </c>
      <c r="J48" s="103">
        <f t="shared" si="4"/>
        <v>0</v>
      </c>
    </row>
    <row r="49" spans="1:10" ht="18.75" customHeight="1">
      <c r="A49" s="92">
        <v>24</v>
      </c>
      <c r="B49" s="92">
        <v>804</v>
      </c>
      <c r="C49" s="54" t="s">
        <v>276</v>
      </c>
      <c r="D49" s="98" t="s">
        <v>57</v>
      </c>
      <c r="E49" s="70">
        <v>8110000000</v>
      </c>
      <c r="F49" s="90"/>
      <c r="G49" s="57">
        <f t="shared" si="4"/>
        <v>1000</v>
      </c>
      <c r="H49" s="57">
        <f t="shared" si="4"/>
        <v>1000</v>
      </c>
      <c r="I49" s="57">
        <f t="shared" si="4"/>
        <v>0</v>
      </c>
      <c r="J49" s="103">
        <f t="shared" si="4"/>
        <v>0</v>
      </c>
    </row>
    <row r="50" spans="1:10" ht="44.25" customHeight="1">
      <c r="A50" s="92">
        <v>25</v>
      </c>
      <c r="B50" s="92">
        <v>804</v>
      </c>
      <c r="C50" s="54" t="s">
        <v>305</v>
      </c>
      <c r="D50" s="98" t="s">
        <v>57</v>
      </c>
      <c r="E50" s="70">
        <v>8110080050</v>
      </c>
      <c r="F50" s="98"/>
      <c r="G50" s="57">
        <v>1000</v>
      </c>
      <c r="H50" s="57">
        <v>1000</v>
      </c>
      <c r="I50" s="57">
        <f>I51</f>
        <v>0</v>
      </c>
      <c r="J50" s="103">
        <f>I50/H50*100</f>
        <v>0</v>
      </c>
    </row>
    <row r="51" spans="1:10" ht="18.75" customHeight="1">
      <c r="A51" s="92">
        <v>26</v>
      </c>
      <c r="B51" s="92">
        <v>804</v>
      </c>
      <c r="C51" s="54" t="s">
        <v>131</v>
      </c>
      <c r="D51" s="98" t="s">
        <v>57</v>
      </c>
      <c r="E51" s="70">
        <v>8110080050</v>
      </c>
      <c r="F51" s="98" t="s">
        <v>130</v>
      </c>
      <c r="G51" s="57">
        <v>1000</v>
      </c>
      <c r="H51" s="57">
        <v>1000</v>
      </c>
      <c r="I51" s="57">
        <f>I52</f>
        <v>0</v>
      </c>
      <c r="J51" s="103">
        <f>I51/H51*100</f>
        <v>0</v>
      </c>
    </row>
    <row r="52" spans="1:10" ht="15.75" customHeight="1">
      <c r="A52" s="92">
        <v>27</v>
      </c>
      <c r="B52" s="92">
        <v>804</v>
      </c>
      <c r="C52" s="54" t="s">
        <v>133</v>
      </c>
      <c r="D52" s="98" t="s">
        <v>57</v>
      </c>
      <c r="E52" s="70">
        <v>8110080050</v>
      </c>
      <c r="F52" s="98" t="s">
        <v>132</v>
      </c>
      <c r="G52" s="57">
        <v>1000</v>
      </c>
      <c r="H52" s="57">
        <v>1000</v>
      </c>
      <c r="I52" s="57">
        <v>0</v>
      </c>
      <c r="J52" s="103">
        <f>I52/H52*100</f>
        <v>0</v>
      </c>
    </row>
    <row r="53" spans="1:10" ht="15.75" customHeight="1">
      <c r="A53" s="92">
        <v>28</v>
      </c>
      <c r="B53" s="92">
        <v>804</v>
      </c>
      <c r="C53" s="109" t="s">
        <v>199</v>
      </c>
      <c r="D53" s="101" t="s">
        <v>58</v>
      </c>
      <c r="E53" s="107"/>
      <c r="F53" s="108"/>
      <c r="G53" s="105">
        <f>G54</f>
        <v>559084.44</v>
      </c>
      <c r="H53" s="105">
        <f>H54+H68</f>
        <v>507489.82</v>
      </c>
      <c r="I53" s="105">
        <f>I54+I68</f>
        <v>502335.38</v>
      </c>
      <c r="J53" s="106">
        <f>I53/H53*100</f>
        <v>98.98432642451823</v>
      </c>
    </row>
    <row r="54" spans="1:10" ht="38.25" customHeight="1">
      <c r="A54" s="92">
        <v>29</v>
      </c>
      <c r="B54" s="92"/>
      <c r="C54" s="54" t="s">
        <v>294</v>
      </c>
      <c r="D54" s="98" t="s">
        <v>58</v>
      </c>
      <c r="E54" s="70">
        <v>100000000</v>
      </c>
      <c r="F54" s="90"/>
      <c r="G54" s="57">
        <f>G55</f>
        <v>559084.44</v>
      </c>
      <c r="H54" s="57">
        <f>H55</f>
        <v>502335.38</v>
      </c>
      <c r="I54" s="57">
        <f>I55</f>
        <v>502335.38</v>
      </c>
      <c r="J54" s="103">
        <f>J55</f>
        <v>100</v>
      </c>
    </row>
    <row r="55" spans="1:10" ht="21" customHeight="1">
      <c r="A55" s="92">
        <v>30</v>
      </c>
      <c r="B55" s="92"/>
      <c r="C55" s="54" t="s">
        <v>304</v>
      </c>
      <c r="D55" s="98" t="s">
        <v>58</v>
      </c>
      <c r="E55" s="70">
        <v>110000000</v>
      </c>
      <c r="F55" s="90"/>
      <c r="G55" s="57">
        <f>G56+G59+G62+G65+G68</f>
        <v>559084.44</v>
      </c>
      <c r="H55" s="57">
        <f>H56+H59+H62+H65</f>
        <v>502335.38</v>
      </c>
      <c r="I55" s="57">
        <f>I56+I59+I62+I65+I68</f>
        <v>502335.38</v>
      </c>
      <c r="J55" s="103">
        <f>I55/H55*100</f>
        <v>100</v>
      </c>
    </row>
    <row r="56" spans="1:10" ht="85.5" customHeight="1">
      <c r="A56" s="92">
        <v>31</v>
      </c>
      <c r="B56" s="92"/>
      <c r="C56" s="54" t="s">
        <v>303</v>
      </c>
      <c r="D56" s="98" t="s">
        <v>58</v>
      </c>
      <c r="E56" s="98" t="s">
        <v>192</v>
      </c>
      <c r="F56" s="90"/>
      <c r="G56" s="57">
        <f aca="true" t="shared" si="5" ref="G56:J57">G57</f>
        <v>0</v>
      </c>
      <c r="H56" s="57">
        <f t="shared" si="5"/>
        <v>72334</v>
      </c>
      <c r="I56" s="57">
        <f t="shared" si="5"/>
        <v>72334</v>
      </c>
      <c r="J56" s="103">
        <f t="shared" si="5"/>
        <v>100</v>
      </c>
    </row>
    <row r="57" spans="1:10" ht="53.25" customHeight="1">
      <c r="A57" s="92">
        <v>32</v>
      </c>
      <c r="B57" s="92"/>
      <c r="C57" s="54" t="s">
        <v>116</v>
      </c>
      <c r="D57" s="98" t="s">
        <v>58</v>
      </c>
      <c r="E57" s="98" t="s">
        <v>192</v>
      </c>
      <c r="F57" s="90">
        <v>100</v>
      </c>
      <c r="G57" s="57">
        <f t="shared" si="5"/>
        <v>0</v>
      </c>
      <c r="H57" s="57">
        <f t="shared" si="5"/>
        <v>72334</v>
      </c>
      <c r="I57" s="57">
        <f t="shared" si="5"/>
        <v>72334</v>
      </c>
      <c r="J57" s="103">
        <f t="shared" si="5"/>
        <v>100</v>
      </c>
    </row>
    <row r="58" spans="1:10" ht="24.75" customHeight="1">
      <c r="A58" s="92">
        <v>33</v>
      </c>
      <c r="B58" s="92"/>
      <c r="C58" s="54" t="s">
        <v>117</v>
      </c>
      <c r="D58" s="98" t="s">
        <v>58</v>
      </c>
      <c r="E58" s="98" t="s">
        <v>192</v>
      </c>
      <c r="F58" s="90">
        <v>120</v>
      </c>
      <c r="G58" s="57">
        <v>0</v>
      </c>
      <c r="H58" s="57">
        <f>прил4!G17</f>
        <v>72334</v>
      </c>
      <c r="I58" s="57">
        <f>H58</f>
        <v>72334</v>
      </c>
      <c r="J58" s="103">
        <f>I58/H58*100</f>
        <v>100</v>
      </c>
    </row>
    <row r="59" spans="1:10" ht="72" customHeight="1">
      <c r="A59" s="92">
        <v>34</v>
      </c>
      <c r="B59" s="92"/>
      <c r="C59" s="54" t="str">
        <f>'[1]Расходы'!$A$57</f>
        <v>Расходы, связанные с повышением минимальных размеров окладов (должностных окладов), ставок заработной платы работников бюджетной сферы края,которым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v>
      </c>
      <c r="D59" s="98" t="s">
        <v>58</v>
      </c>
      <c r="E59" s="98" t="s">
        <v>416</v>
      </c>
      <c r="F59" s="90"/>
      <c r="G59" s="57">
        <v>0</v>
      </c>
      <c r="H59" s="57">
        <v>3686</v>
      </c>
      <c r="I59" s="57">
        <v>3686</v>
      </c>
      <c r="J59" s="103">
        <f>I59/H59*100</f>
        <v>100</v>
      </c>
    </row>
    <row r="60" spans="1:10" ht="59.25" customHeight="1">
      <c r="A60" s="92">
        <v>35</v>
      </c>
      <c r="B60" s="92"/>
      <c r="C60" s="54" t="str">
        <f>C57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0" s="98" t="s">
        <v>58</v>
      </c>
      <c r="E60" s="98" t="s">
        <v>416</v>
      </c>
      <c r="F60" s="90">
        <v>100</v>
      </c>
      <c r="G60" s="57">
        <v>0</v>
      </c>
      <c r="H60" s="57">
        <v>3686</v>
      </c>
      <c r="I60" s="57">
        <v>3686</v>
      </c>
      <c r="J60" s="103">
        <f>I60/H60*100</f>
        <v>100</v>
      </c>
    </row>
    <row r="61" spans="1:10" ht="30" customHeight="1">
      <c r="A61" s="92">
        <v>36</v>
      </c>
      <c r="B61" s="92"/>
      <c r="C61" s="54" t="str">
        <f>C58</f>
        <v>Расходы на выплату персоналу государственных (муниципальных) органов</v>
      </c>
      <c r="D61" s="98" t="s">
        <v>58</v>
      </c>
      <c r="E61" s="98" t="s">
        <v>416</v>
      </c>
      <c r="F61" s="90">
        <v>120</v>
      </c>
      <c r="G61" s="57">
        <v>0</v>
      </c>
      <c r="H61" s="57">
        <v>3686</v>
      </c>
      <c r="I61" s="57">
        <v>3686</v>
      </c>
      <c r="J61" s="103">
        <f>I61/H61*100</f>
        <v>100</v>
      </c>
    </row>
    <row r="62" spans="1:10" ht="60" customHeight="1">
      <c r="A62" s="92">
        <v>37</v>
      </c>
      <c r="B62" s="92"/>
      <c r="C62" s="54" t="s">
        <v>307</v>
      </c>
      <c r="D62" s="98" t="s">
        <v>58</v>
      </c>
      <c r="E62" s="70">
        <v>110081010</v>
      </c>
      <c r="F62" s="90"/>
      <c r="G62" s="57">
        <f aca="true" t="shared" si="6" ref="G62:J63">G63</f>
        <v>529053</v>
      </c>
      <c r="H62" s="57">
        <f t="shared" si="6"/>
        <v>418590.4</v>
      </c>
      <c r="I62" s="57">
        <f t="shared" si="6"/>
        <v>418590.4</v>
      </c>
      <c r="J62" s="103">
        <f t="shared" si="6"/>
        <v>100</v>
      </c>
    </row>
    <row r="63" spans="1:10" ht="53.25" customHeight="1">
      <c r="A63" s="92">
        <v>38</v>
      </c>
      <c r="B63" s="92"/>
      <c r="C63" s="54" t="s">
        <v>116</v>
      </c>
      <c r="D63" s="98" t="s">
        <v>58</v>
      </c>
      <c r="E63" s="70">
        <v>110081010</v>
      </c>
      <c r="F63" s="90">
        <v>100</v>
      </c>
      <c r="G63" s="57">
        <f t="shared" si="6"/>
        <v>529053</v>
      </c>
      <c r="H63" s="57">
        <f t="shared" si="6"/>
        <v>418590.4</v>
      </c>
      <c r="I63" s="57">
        <f t="shared" si="6"/>
        <v>418590.4</v>
      </c>
      <c r="J63" s="103">
        <f t="shared" si="6"/>
        <v>100</v>
      </c>
    </row>
    <row r="64" spans="1:10" ht="24" customHeight="1">
      <c r="A64" s="92">
        <v>39</v>
      </c>
      <c r="B64" s="92"/>
      <c r="C64" s="54" t="s">
        <v>117</v>
      </c>
      <c r="D64" s="98" t="s">
        <v>58</v>
      </c>
      <c r="E64" s="70">
        <v>110081010</v>
      </c>
      <c r="F64" s="90">
        <v>120</v>
      </c>
      <c r="G64" s="57">
        <v>529053</v>
      </c>
      <c r="H64" s="57">
        <v>418590.4</v>
      </c>
      <c r="I64" s="57">
        <f>H64</f>
        <v>418590.4</v>
      </c>
      <c r="J64" s="103">
        <f>I64/H64*100</f>
        <v>100</v>
      </c>
    </row>
    <row r="65" spans="1:10" ht="57" customHeight="1">
      <c r="A65" s="92">
        <v>40</v>
      </c>
      <c r="B65" s="92"/>
      <c r="C65" s="54" t="s">
        <v>308</v>
      </c>
      <c r="D65" s="98" t="s">
        <v>58</v>
      </c>
      <c r="E65" s="70">
        <v>110081060</v>
      </c>
      <c r="F65" s="90"/>
      <c r="G65" s="57">
        <f aca="true" t="shared" si="7" ref="G65:J66">G66</f>
        <v>24917</v>
      </c>
      <c r="H65" s="57">
        <f t="shared" si="7"/>
        <v>7724.98</v>
      </c>
      <c r="I65" s="57">
        <f t="shared" si="7"/>
        <v>7724.98</v>
      </c>
      <c r="J65" s="103">
        <f t="shared" si="7"/>
        <v>0</v>
      </c>
    </row>
    <row r="66" spans="1:10" ht="55.5" customHeight="1">
      <c r="A66" s="92">
        <v>41</v>
      </c>
      <c r="B66" s="92"/>
      <c r="C66" s="54" t="s">
        <v>116</v>
      </c>
      <c r="D66" s="98" t="s">
        <v>58</v>
      </c>
      <c r="E66" s="70">
        <v>110081060</v>
      </c>
      <c r="F66" s="90">
        <v>100</v>
      </c>
      <c r="G66" s="57">
        <f t="shared" si="7"/>
        <v>24917</v>
      </c>
      <c r="H66" s="57">
        <f t="shared" si="7"/>
        <v>7724.98</v>
      </c>
      <c r="I66" s="57">
        <f t="shared" si="7"/>
        <v>7724.98</v>
      </c>
      <c r="J66" s="103">
        <f t="shared" si="7"/>
        <v>0</v>
      </c>
    </row>
    <row r="67" spans="1:10" ht="27" customHeight="1">
      <c r="A67" s="92">
        <v>42</v>
      </c>
      <c r="B67" s="92"/>
      <c r="C67" s="54" t="s">
        <v>117</v>
      </c>
      <c r="D67" s="98" t="s">
        <v>58</v>
      </c>
      <c r="E67" s="70">
        <v>110081060</v>
      </c>
      <c r="F67" s="90">
        <v>120</v>
      </c>
      <c r="G67" s="57">
        <f>прил4!F64</f>
        <v>24917</v>
      </c>
      <c r="H67" s="57">
        <f>прил4!G64</f>
        <v>7724.98</v>
      </c>
      <c r="I67" s="57">
        <f>прил4!H64</f>
        <v>7724.98</v>
      </c>
      <c r="J67" s="103">
        <v>0</v>
      </c>
    </row>
    <row r="68" spans="1:10" ht="22.5" customHeight="1">
      <c r="A68" s="92">
        <v>43</v>
      </c>
      <c r="B68" s="92">
        <v>804</v>
      </c>
      <c r="C68" s="54" t="s">
        <v>134</v>
      </c>
      <c r="D68" s="98" t="s">
        <v>58</v>
      </c>
      <c r="E68" s="70">
        <v>8100000000</v>
      </c>
      <c r="F68" s="90"/>
      <c r="G68" s="57">
        <f aca="true" t="shared" si="8" ref="G68:J70">G69</f>
        <v>5114.44</v>
      </c>
      <c r="H68" s="57">
        <f t="shared" si="8"/>
        <v>5154.44</v>
      </c>
      <c r="I68" s="57">
        <f t="shared" si="8"/>
        <v>0</v>
      </c>
      <c r="J68" s="103">
        <v>0</v>
      </c>
    </row>
    <row r="69" spans="1:10" ht="19.5" customHeight="1">
      <c r="A69" s="92">
        <v>44</v>
      </c>
      <c r="B69" s="92">
        <v>804</v>
      </c>
      <c r="C69" s="54" t="s">
        <v>276</v>
      </c>
      <c r="D69" s="98" t="s">
        <v>58</v>
      </c>
      <c r="E69" s="70">
        <v>8110000000</v>
      </c>
      <c r="F69" s="90"/>
      <c r="G69" s="57">
        <f t="shared" si="8"/>
        <v>5114.44</v>
      </c>
      <c r="H69" s="57">
        <f t="shared" si="8"/>
        <v>5154.44</v>
      </c>
      <c r="I69" s="57">
        <f t="shared" si="8"/>
        <v>0</v>
      </c>
      <c r="J69" s="103">
        <v>0</v>
      </c>
    </row>
    <row r="70" spans="1:10" ht="0.75" customHeight="1" hidden="1">
      <c r="A70" s="208">
        <v>42</v>
      </c>
      <c r="B70" s="208">
        <v>804</v>
      </c>
      <c r="C70" s="212" t="s">
        <v>302</v>
      </c>
      <c r="D70" s="204" t="s">
        <v>58</v>
      </c>
      <c r="E70" s="205">
        <v>8110075140</v>
      </c>
      <c r="F70" s="206"/>
      <c r="G70" s="211">
        <f>G72</f>
        <v>5114.44</v>
      </c>
      <c r="H70" s="211">
        <f>H72</f>
        <v>5154.44</v>
      </c>
      <c r="I70" s="211">
        <f>I72</f>
        <v>0</v>
      </c>
      <c r="J70" s="103">
        <f t="shared" si="8"/>
        <v>0</v>
      </c>
    </row>
    <row r="71" spans="1:10" ht="54.75" customHeight="1">
      <c r="A71" s="208"/>
      <c r="B71" s="208"/>
      <c r="C71" s="212"/>
      <c r="D71" s="204"/>
      <c r="E71" s="205"/>
      <c r="F71" s="206"/>
      <c r="G71" s="211"/>
      <c r="H71" s="211"/>
      <c r="I71" s="211"/>
      <c r="J71" s="103">
        <v>0</v>
      </c>
    </row>
    <row r="72" spans="1:10" ht="28.5" customHeight="1">
      <c r="A72" s="110" t="s">
        <v>421</v>
      </c>
      <c r="B72" s="110" t="s">
        <v>87</v>
      </c>
      <c r="C72" s="54" t="s">
        <v>127</v>
      </c>
      <c r="D72" s="98" t="s">
        <v>58</v>
      </c>
      <c r="E72" s="70">
        <v>8110075140</v>
      </c>
      <c r="F72" s="98" t="s">
        <v>135</v>
      </c>
      <c r="G72" s="57">
        <f>+G73</f>
        <v>5114.44</v>
      </c>
      <c r="H72" s="57">
        <f>+H73</f>
        <v>5154.44</v>
      </c>
      <c r="I72" s="57">
        <f>+I73</f>
        <v>0</v>
      </c>
      <c r="J72" s="103">
        <v>0</v>
      </c>
    </row>
    <row r="73" spans="1:10" ht="26.25" customHeight="1">
      <c r="A73" s="110" t="s">
        <v>422</v>
      </c>
      <c r="B73" s="110" t="s">
        <v>87</v>
      </c>
      <c r="C73" s="54" t="s">
        <v>128</v>
      </c>
      <c r="D73" s="98" t="s">
        <v>58</v>
      </c>
      <c r="E73" s="70">
        <v>8110075140</v>
      </c>
      <c r="F73" s="98" t="s">
        <v>111</v>
      </c>
      <c r="G73" s="57">
        <f>прил4!F157</f>
        <v>5114.44</v>
      </c>
      <c r="H73" s="57">
        <f>прил4!G157</f>
        <v>5154.44</v>
      </c>
      <c r="I73" s="57">
        <f>прил4!H157</f>
        <v>0</v>
      </c>
      <c r="J73" s="103">
        <v>0</v>
      </c>
    </row>
    <row r="74" spans="1:10" ht="15" customHeight="1">
      <c r="A74" s="92">
        <v>47</v>
      </c>
      <c r="B74" s="92">
        <v>804</v>
      </c>
      <c r="C74" s="90" t="s">
        <v>201</v>
      </c>
      <c r="D74" s="101" t="s">
        <v>59</v>
      </c>
      <c r="E74" s="111"/>
      <c r="F74" s="112"/>
      <c r="G74" s="57">
        <f>G75</f>
        <v>86317.5</v>
      </c>
      <c r="H74" s="57">
        <f>H75</f>
        <v>98484.9</v>
      </c>
      <c r="I74" s="57">
        <f>I75</f>
        <v>98484.9</v>
      </c>
      <c r="J74" s="103">
        <f>J75</f>
        <v>100</v>
      </c>
    </row>
    <row r="75" spans="1:10" ht="18" customHeight="1">
      <c r="A75" s="92">
        <v>48</v>
      </c>
      <c r="B75" s="92">
        <v>804</v>
      </c>
      <c r="C75" s="54" t="s">
        <v>18</v>
      </c>
      <c r="D75" s="98" t="s">
        <v>60</v>
      </c>
      <c r="E75" s="113"/>
      <c r="F75" s="90"/>
      <c r="G75" s="57">
        <f>+G80</f>
        <v>86317.5</v>
      </c>
      <c r="H75" s="57">
        <f>+H80</f>
        <v>98484.9</v>
      </c>
      <c r="I75" s="57">
        <f>+I80</f>
        <v>98484.9</v>
      </c>
      <c r="J75" s="103">
        <f>+J80</f>
        <v>100</v>
      </c>
    </row>
    <row r="76" spans="1:10" ht="104.25" customHeight="1" hidden="1">
      <c r="A76" s="92">
        <v>31</v>
      </c>
      <c r="B76" s="92">
        <v>804</v>
      </c>
      <c r="C76" s="54" t="s">
        <v>134</v>
      </c>
      <c r="D76" s="98" t="s">
        <v>23</v>
      </c>
      <c r="E76" s="113"/>
      <c r="F76" s="90"/>
      <c r="G76" s="57">
        <f aca="true" t="shared" si="9" ref="G76:J77">G77</f>
        <v>55406</v>
      </c>
      <c r="H76" s="57">
        <f t="shared" si="9"/>
        <v>55406</v>
      </c>
      <c r="I76" s="57">
        <f t="shared" si="9"/>
        <v>55406</v>
      </c>
      <c r="J76" s="103">
        <f t="shared" si="9"/>
        <v>55406</v>
      </c>
    </row>
    <row r="77" spans="1:10" ht="90" customHeight="1" hidden="1">
      <c r="A77" s="92">
        <v>32</v>
      </c>
      <c r="B77" s="92">
        <v>804</v>
      </c>
      <c r="C77" s="54" t="s">
        <v>136</v>
      </c>
      <c r="D77" s="98" t="s">
        <v>23</v>
      </c>
      <c r="E77" s="113"/>
      <c r="F77" s="90"/>
      <c r="G77" s="57">
        <f t="shared" si="9"/>
        <v>55406</v>
      </c>
      <c r="H77" s="57">
        <f t="shared" si="9"/>
        <v>55406</v>
      </c>
      <c r="I77" s="57">
        <f t="shared" si="9"/>
        <v>55406</v>
      </c>
      <c r="J77" s="103">
        <f t="shared" si="9"/>
        <v>55406</v>
      </c>
    </row>
    <row r="78" spans="1:10" ht="12.75" customHeight="1" hidden="1">
      <c r="A78" s="92">
        <v>33</v>
      </c>
      <c r="B78" s="92">
        <v>804</v>
      </c>
      <c r="C78" s="54" t="s">
        <v>116</v>
      </c>
      <c r="D78" s="98" t="s">
        <v>23</v>
      </c>
      <c r="E78" s="113"/>
      <c r="F78" s="90">
        <v>100</v>
      </c>
      <c r="G78" s="57">
        <v>55406</v>
      </c>
      <c r="H78" s="57">
        <v>55406</v>
      </c>
      <c r="I78" s="57">
        <v>55406</v>
      </c>
      <c r="J78" s="103">
        <v>55406</v>
      </c>
    </row>
    <row r="79" spans="1:10" ht="10.5" customHeight="1" hidden="1">
      <c r="A79" s="92"/>
      <c r="B79" s="92">
        <v>804</v>
      </c>
      <c r="C79" s="54" t="s">
        <v>117</v>
      </c>
      <c r="D79" s="98" t="s">
        <v>23</v>
      </c>
      <c r="E79" s="113"/>
      <c r="F79" s="90">
        <v>120</v>
      </c>
      <c r="G79" s="57">
        <v>40382</v>
      </c>
      <c r="H79" s="57">
        <v>40382</v>
      </c>
      <c r="I79" s="57">
        <v>40382</v>
      </c>
      <c r="J79" s="103">
        <v>40382</v>
      </c>
    </row>
    <row r="80" spans="1:10" ht="12" customHeight="1">
      <c r="A80" s="92">
        <v>49</v>
      </c>
      <c r="B80" s="92">
        <v>804</v>
      </c>
      <c r="C80" s="54" t="s">
        <v>118</v>
      </c>
      <c r="D80" s="98" t="s">
        <v>60</v>
      </c>
      <c r="E80" s="70">
        <v>8100000000</v>
      </c>
      <c r="F80" s="90"/>
      <c r="G80" s="57">
        <f aca="true" t="shared" si="10" ref="G80:J81">+G81</f>
        <v>86317.5</v>
      </c>
      <c r="H80" s="57">
        <f t="shared" si="10"/>
        <v>98484.9</v>
      </c>
      <c r="I80" s="57">
        <f t="shared" si="10"/>
        <v>98484.9</v>
      </c>
      <c r="J80" s="103">
        <f t="shared" si="10"/>
        <v>100</v>
      </c>
    </row>
    <row r="81" spans="1:10" ht="24.75" customHeight="1">
      <c r="A81" s="92">
        <v>50</v>
      </c>
      <c r="B81" s="92">
        <v>804</v>
      </c>
      <c r="C81" s="54" t="s">
        <v>276</v>
      </c>
      <c r="D81" s="98" t="s">
        <v>60</v>
      </c>
      <c r="E81" s="70">
        <v>8110000000</v>
      </c>
      <c r="F81" s="90"/>
      <c r="G81" s="57">
        <f t="shared" si="10"/>
        <v>86317.5</v>
      </c>
      <c r="H81" s="57">
        <f t="shared" si="10"/>
        <v>98484.9</v>
      </c>
      <c r="I81" s="57">
        <f t="shared" si="10"/>
        <v>98484.9</v>
      </c>
      <c r="J81" s="103">
        <f t="shared" si="10"/>
        <v>100</v>
      </c>
    </row>
    <row r="82" spans="1:10" ht="58.5" customHeight="1">
      <c r="A82" s="92">
        <v>51</v>
      </c>
      <c r="B82" s="92">
        <v>804</v>
      </c>
      <c r="C82" s="54" t="s">
        <v>277</v>
      </c>
      <c r="D82" s="98" t="s">
        <v>60</v>
      </c>
      <c r="E82" s="70">
        <v>8110051180</v>
      </c>
      <c r="F82" s="90"/>
      <c r="G82" s="57">
        <f>+G83+G85</f>
        <v>86317.5</v>
      </c>
      <c r="H82" s="57">
        <f>+H83+H85</f>
        <v>98484.9</v>
      </c>
      <c r="I82" s="57">
        <f>+I83+I85</f>
        <v>98484.9</v>
      </c>
      <c r="J82" s="103">
        <f>I82/H82*100</f>
        <v>100</v>
      </c>
    </row>
    <row r="83" spans="1:10" ht="57" customHeight="1">
      <c r="A83" s="92">
        <v>52</v>
      </c>
      <c r="B83" s="92">
        <v>804</v>
      </c>
      <c r="C83" s="54" t="s">
        <v>145</v>
      </c>
      <c r="D83" s="98" t="s">
        <v>60</v>
      </c>
      <c r="E83" s="70">
        <v>8110051180</v>
      </c>
      <c r="F83" s="90">
        <v>100</v>
      </c>
      <c r="G83" s="57">
        <f>+G84</f>
        <v>72463</v>
      </c>
      <c r="H83" s="57">
        <f>+H84</f>
        <v>58426.9</v>
      </c>
      <c r="I83" s="57">
        <f>+I84</f>
        <v>58426.9</v>
      </c>
      <c r="J83" s="103">
        <f>+J84</f>
        <v>100</v>
      </c>
    </row>
    <row r="84" spans="1:10" ht="27" customHeight="1">
      <c r="A84" s="92">
        <v>53</v>
      </c>
      <c r="B84" s="92">
        <v>804</v>
      </c>
      <c r="C84" s="54" t="s">
        <v>202</v>
      </c>
      <c r="D84" s="98" t="s">
        <v>60</v>
      </c>
      <c r="E84" s="70">
        <v>8110051180</v>
      </c>
      <c r="F84" s="90">
        <v>120</v>
      </c>
      <c r="G84" s="57">
        <f>прил4!F148</f>
        <v>72463</v>
      </c>
      <c r="H84" s="57">
        <f>прил4!G148</f>
        <v>58426.9</v>
      </c>
      <c r="I84" s="57">
        <f>прил4!H148</f>
        <v>58426.9</v>
      </c>
      <c r="J84" s="103">
        <f>I84/H84*100</f>
        <v>100</v>
      </c>
    </row>
    <row r="85" spans="1:10" ht="24.75" customHeight="1">
      <c r="A85" s="92">
        <v>54</v>
      </c>
      <c r="B85" s="92">
        <v>804</v>
      </c>
      <c r="C85" s="54" t="s">
        <v>127</v>
      </c>
      <c r="D85" s="98" t="s">
        <v>60</v>
      </c>
      <c r="E85" s="70">
        <v>8110051180</v>
      </c>
      <c r="F85" s="90">
        <v>200</v>
      </c>
      <c r="G85" s="57">
        <f>+G86</f>
        <v>13854.5</v>
      </c>
      <c r="H85" s="57">
        <f>+H86</f>
        <v>40058</v>
      </c>
      <c r="I85" s="57">
        <f>+I86</f>
        <v>40058</v>
      </c>
      <c r="J85" s="103">
        <f>+J86</f>
        <v>100</v>
      </c>
    </row>
    <row r="86" spans="1:10" ht="27" customHeight="1">
      <c r="A86" s="92">
        <v>55</v>
      </c>
      <c r="B86" s="92">
        <v>804</v>
      </c>
      <c r="C86" s="54" t="s">
        <v>128</v>
      </c>
      <c r="D86" s="98" t="s">
        <v>60</v>
      </c>
      <c r="E86" s="70">
        <v>8110051180</v>
      </c>
      <c r="F86" s="90">
        <v>240</v>
      </c>
      <c r="G86" s="57">
        <f>прил4!F152</f>
        <v>13854.5</v>
      </c>
      <c r="H86" s="57">
        <f>прил4!G152</f>
        <v>40058</v>
      </c>
      <c r="I86" s="57">
        <f>прил4!H152</f>
        <v>40058</v>
      </c>
      <c r="J86" s="103">
        <f>I86/H86*100</f>
        <v>100</v>
      </c>
    </row>
    <row r="87" spans="1:10" ht="23.25" customHeight="1">
      <c r="A87" s="92">
        <v>56</v>
      </c>
      <c r="B87" s="92"/>
      <c r="C87" s="59" t="s">
        <v>6</v>
      </c>
      <c r="D87" s="101" t="s">
        <v>9</v>
      </c>
      <c r="E87" s="107"/>
      <c r="F87" s="108"/>
      <c r="G87" s="57">
        <f>G88+G97</f>
        <v>49401</v>
      </c>
      <c r="H87" s="57">
        <f>H88+H97</f>
        <v>96848</v>
      </c>
      <c r="I87" s="57">
        <f>I88+I97</f>
        <v>96848</v>
      </c>
      <c r="J87" s="57">
        <f>I87/H87*100</f>
        <v>100</v>
      </c>
    </row>
    <row r="88" spans="1:10" ht="21" customHeight="1">
      <c r="A88" s="92">
        <v>57</v>
      </c>
      <c r="B88" s="92"/>
      <c r="C88" s="54" t="s">
        <v>203</v>
      </c>
      <c r="D88" s="98" t="s">
        <v>196</v>
      </c>
      <c r="E88" s="70"/>
      <c r="F88" s="90"/>
      <c r="G88" s="57">
        <f>G89+G94</f>
        <v>0</v>
      </c>
      <c r="H88" s="57">
        <f>H89+H94</f>
        <v>47447</v>
      </c>
      <c r="I88" s="57">
        <f>I89+I94</f>
        <v>47447</v>
      </c>
      <c r="J88" s="103">
        <f>I88/H88*100</f>
        <v>100</v>
      </c>
    </row>
    <row r="89" spans="1:10" ht="39" customHeight="1">
      <c r="A89" s="92">
        <v>58</v>
      </c>
      <c r="B89" s="92"/>
      <c r="C89" s="54" t="s">
        <v>294</v>
      </c>
      <c r="D89" s="98" t="s">
        <v>196</v>
      </c>
      <c r="E89" s="70">
        <v>100000000</v>
      </c>
      <c r="F89" s="90"/>
      <c r="G89" s="57">
        <f aca="true" t="shared" si="11" ref="G89:J92">G90</f>
        <v>0</v>
      </c>
      <c r="H89" s="57">
        <f t="shared" si="11"/>
        <v>45188</v>
      </c>
      <c r="I89" s="57">
        <f t="shared" si="11"/>
        <v>45188</v>
      </c>
      <c r="J89" s="103">
        <f t="shared" si="11"/>
        <v>100</v>
      </c>
    </row>
    <row r="90" spans="1:10" ht="24.75" customHeight="1">
      <c r="A90" s="92">
        <v>59</v>
      </c>
      <c r="B90" s="92"/>
      <c r="C90" s="54" t="s">
        <v>301</v>
      </c>
      <c r="D90" s="98" t="s">
        <v>196</v>
      </c>
      <c r="E90" s="70">
        <v>130000000</v>
      </c>
      <c r="F90" s="90"/>
      <c r="G90" s="57">
        <f t="shared" si="11"/>
        <v>0</v>
      </c>
      <c r="H90" s="57">
        <f t="shared" si="11"/>
        <v>45188</v>
      </c>
      <c r="I90" s="57">
        <f t="shared" si="11"/>
        <v>45188</v>
      </c>
      <c r="J90" s="103">
        <f t="shared" si="11"/>
        <v>100</v>
      </c>
    </row>
    <row r="91" spans="1:10" ht="71.25" customHeight="1">
      <c r="A91" s="92">
        <v>60</v>
      </c>
      <c r="B91" s="92"/>
      <c r="C91" s="61" t="s">
        <v>272</v>
      </c>
      <c r="D91" s="98" t="s">
        <v>196</v>
      </c>
      <c r="E91" s="70">
        <v>130074120</v>
      </c>
      <c r="F91" s="90"/>
      <c r="G91" s="57">
        <f t="shared" si="11"/>
        <v>0</v>
      </c>
      <c r="H91" s="57">
        <f t="shared" si="11"/>
        <v>45188</v>
      </c>
      <c r="I91" s="57">
        <f t="shared" si="11"/>
        <v>45188</v>
      </c>
      <c r="J91" s="103">
        <f t="shared" si="11"/>
        <v>100</v>
      </c>
    </row>
    <row r="92" spans="1:10" ht="28.5" customHeight="1">
      <c r="A92" s="92">
        <v>61</v>
      </c>
      <c r="B92" s="92"/>
      <c r="C92" s="54" t="s">
        <v>127</v>
      </c>
      <c r="D92" s="98" t="s">
        <v>196</v>
      </c>
      <c r="E92" s="70">
        <v>130074120</v>
      </c>
      <c r="F92" s="90">
        <v>200</v>
      </c>
      <c r="G92" s="57">
        <f t="shared" si="11"/>
        <v>0</v>
      </c>
      <c r="H92" s="57">
        <f t="shared" si="11"/>
        <v>45188</v>
      </c>
      <c r="I92" s="57">
        <f t="shared" si="11"/>
        <v>45188</v>
      </c>
      <c r="J92" s="103">
        <f t="shared" si="11"/>
        <v>100</v>
      </c>
    </row>
    <row r="93" spans="1:10" ht="28.5" customHeight="1">
      <c r="A93" s="92">
        <v>62</v>
      </c>
      <c r="B93" s="92"/>
      <c r="C93" s="54" t="s">
        <v>128</v>
      </c>
      <c r="D93" s="98" t="s">
        <v>196</v>
      </c>
      <c r="E93" s="70">
        <v>130074120</v>
      </c>
      <c r="F93" s="90">
        <v>240</v>
      </c>
      <c r="G93" s="57">
        <f>прил4!F101</f>
        <v>0</v>
      </c>
      <c r="H93" s="57">
        <f>прил4!G101</f>
        <v>45188</v>
      </c>
      <c r="I93" s="57">
        <f>прил4!H101</f>
        <v>45188</v>
      </c>
      <c r="J93" s="103">
        <f>I93/H93*100</f>
        <v>100</v>
      </c>
    </row>
    <row r="94" spans="1:10" ht="69.75" customHeight="1">
      <c r="A94" s="92">
        <v>63</v>
      </c>
      <c r="B94" s="92"/>
      <c r="C94" s="54" t="s">
        <v>300</v>
      </c>
      <c r="D94" s="98" t="s">
        <v>196</v>
      </c>
      <c r="E94" s="70" t="s">
        <v>195</v>
      </c>
      <c r="F94" s="90"/>
      <c r="G94" s="57">
        <f aca="true" t="shared" si="12" ref="G94:J95">G95</f>
        <v>0</v>
      </c>
      <c r="H94" s="57">
        <f t="shared" si="12"/>
        <v>2259</v>
      </c>
      <c r="I94" s="57">
        <f t="shared" si="12"/>
        <v>2259</v>
      </c>
      <c r="J94" s="103">
        <f t="shared" si="12"/>
        <v>100</v>
      </c>
    </row>
    <row r="95" spans="1:10" ht="29.25" customHeight="1">
      <c r="A95" s="92">
        <v>64</v>
      </c>
      <c r="B95" s="92"/>
      <c r="C95" s="54" t="s">
        <v>127</v>
      </c>
      <c r="D95" s="98" t="s">
        <v>196</v>
      </c>
      <c r="E95" s="70" t="s">
        <v>195</v>
      </c>
      <c r="F95" s="90">
        <v>200</v>
      </c>
      <c r="G95" s="57">
        <f t="shared" si="12"/>
        <v>0</v>
      </c>
      <c r="H95" s="57">
        <f t="shared" si="12"/>
        <v>2259</v>
      </c>
      <c r="I95" s="57">
        <f t="shared" si="12"/>
        <v>2259</v>
      </c>
      <c r="J95" s="103">
        <f t="shared" si="12"/>
        <v>100</v>
      </c>
    </row>
    <row r="96" spans="1:10" ht="27.75" customHeight="1">
      <c r="A96" s="92">
        <v>65</v>
      </c>
      <c r="B96" s="92"/>
      <c r="C96" s="54" t="s">
        <v>128</v>
      </c>
      <c r="D96" s="98" t="s">
        <v>196</v>
      </c>
      <c r="E96" s="70" t="s">
        <v>195</v>
      </c>
      <c r="F96" s="90">
        <v>240</v>
      </c>
      <c r="G96" s="57">
        <f>прил4!F106</f>
        <v>0</v>
      </c>
      <c r="H96" s="57">
        <f>прил4!G106</f>
        <v>2259</v>
      </c>
      <c r="I96" s="57">
        <f>прил4!H106</f>
        <v>2259</v>
      </c>
      <c r="J96" s="103">
        <f>I96/H96*100</f>
        <v>100</v>
      </c>
    </row>
    <row r="97" spans="1:10" ht="57" customHeight="1">
      <c r="A97" s="92">
        <v>66</v>
      </c>
      <c r="B97" s="92"/>
      <c r="C97" s="54" t="str">
        <f>прил4!B107</f>
        <v>Обеспечение мероприятий по первичным мерам пожарной безопасности в рамках подпрогрпммы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D97" s="98" t="s">
        <v>323</v>
      </c>
      <c r="E97" s="70">
        <f>E98</f>
        <v>130082020</v>
      </c>
      <c r="F97" s="90"/>
      <c r="G97" s="57">
        <f>G99</f>
        <v>49401</v>
      </c>
      <c r="H97" s="57">
        <f>H98</f>
        <v>49401</v>
      </c>
      <c r="I97" s="57">
        <f>I98</f>
        <v>49401</v>
      </c>
      <c r="J97" s="103">
        <f>I97/H97*100</f>
        <v>100</v>
      </c>
    </row>
    <row r="98" spans="1:10" ht="27.75" customHeight="1">
      <c r="A98" s="92">
        <v>67</v>
      </c>
      <c r="B98" s="92"/>
      <c r="C98" s="54" t="s">
        <v>127</v>
      </c>
      <c r="D98" s="98" t="s">
        <v>323</v>
      </c>
      <c r="E98" s="70">
        <f>E99</f>
        <v>130082020</v>
      </c>
      <c r="F98" s="90">
        <v>200</v>
      </c>
      <c r="G98" s="114">
        <f>G99</f>
        <v>49401</v>
      </c>
      <c r="H98" s="57">
        <f>H99</f>
        <v>49401</v>
      </c>
      <c r="I98" s="57">
        <f>I99</f>
        <v>49401</v>
      </c>
      <c r="J98" s="103">
        <f>I98/H98*100</f>
        <v>100</v>
      </c>
    </row>
    <row r="99" spans="1:10" ht="27.75" customHeight="1">
      <c r="A99" s="92">
        <v>68</v>
      </c>
      <c r="B99" s="92"/>
      <c r="C99" s="54" t="s">
        <v>128</v>
      </c>
      <c r="D99" s="98" t="s">
        <v>323</v>
      </c>
      <c r="E99" s="70">
        <v>130082020</v>
      </c>
      <c r="F99" s="90">
        <v>240</v>
      </c>
      <c r="G99" s="57">
        <v>49401</v>
      </c>
      <c r="H99" s="57">
        <v>49401</v>
      </c>
      <c r="I99" s="57">
        <v>49401</v>
      </c>
      <c r="J99" s="103">
        <f>I99/H99*100</f>
        <v>100</v>
      </c>
    </row>
    <row r="100" spans="1:13" s="34" customFormat="1" ht="16.5" customHeight="1">
      <c r="A100" s="208">
        <v>69</v>
      </c>
      <c r="B100" s="208">
        <v>804</v>
      </c>
      <c r="C100" s="108" t="s">
        <v>204</v>
      </c>
      <c r="D100" s="209" t="s">
        <v>69</v>
      </c>
      <c r="E100" s="115"/>
      <c r="F100" s="116"/>
      <c r="G100" s="210">
        <f>G102</f>
        <v>133600</v>
      </c>
      <c r="H100" s="210">
        <f>H102</f>
        <v>3690528.0399999996</v>
      </c>
      <c r="I100" s="210">
        <f>I102</f>
        <v>3690528.0399999996</v>
      </c>
      <c r="J100" s="215">
        <f>I100/H100*100</f>
        <v>100</v>
      </c>
      <c r="K100" s="31"/>
      <c r="L100" s="32"/>
      <c r="M100" s="33"/>
    </row>
    <row r="101" spans="1:13" ht="0.75" customHeight="1">
      <c r="A101" s="208"/>
      <c r="B101" s="208"/>
      <c r="C101" s="54"/>
      <c r="D101" s="209"/>
      <c r="E101" s="117"/>
      <c r="F101" s="118"/>
      <c r="G101" s="210"/>
      <c r="H101" s="210"/>
      <c r="I101" s="210"/>
      <c r="J101" s="215"/>
      <c r="K101" s="8"/>
      <c r="L101" s="12"/>
      <c r="M101" s="13"/>
    </row>
    <row r="102" spans="1:13" ht="20.25" customHeight="1">
      <c r="A102" s="92">
        <v>70</v>
      </c>
      <c r="B102" s="92">
        <v>804</v>
      </c>
      <c r="C102" s="54" t="s">
        <v>97</v>
      </c>
      <c r="D102" s="98" t="s">
        <v>104</v>
      </c>
      <c r="E102" s="70"/>
      <c r="F102" s="90"/>
      <c r="G102" s="57">
        <f>+G103</f>
        <v>133600</v>
      </c>
      <c r="H102" s="57">
        <f>+H103</f>
        <v>3690528.0399999996</v>
      </c>
      <c r="I102" s="57">
        <f>+I103</f>
        <v>3690528.0399999996</v>
      </c>
      <c r="J102" s="103">
        <f>+J103</f>
        <v>100</v>
      </c>
      <c r="K102" s="8"/>
      <c r="L102" s="12"/>
      <c r="M102" s="13"/>
    </row>
    <row r="103" spans="1:13" ht="42.75" customHeight="1">
      <c r="A103" s="92">
        <v>71</v>
      </c>
      <c r="B103" s="92">
        <v>804</v>
      </c>
      <c r="C103" s="54" t="s">
        <v>294</v>
      </c>
      <c r="D103" s="98" t="s">
        <v>104</v>
      </c>
      <c r="E103" s="70">
        <v>100000000</v>
      </c>
      <c r="F103" s="90"/>
      <c r="G103" s="57">
        <f>G104</f>
        <v>133600</v>
      </c>
      <c r="H103" s="57">
        <f>H104</f>
        <v>3690528.0399999996</v>
      </c>
      <c r="I103" s="57">
        <f>I104</f>
        <v>3690528.0399999996</v>
      </c>
      <c r="J103" s="103">
        <f>J104</f>
        <v>100</v>
      </c>
      <c r="K103" s="8"/>
      <c r="L103" s="12"/>
      <c r="M103" s="13"/>
    </row>
    <row r="104" spans="1:13" ht="27.75" customHeight="1">
      <c r="A104" s="92">
        <v>72</v>
      </c>
      <c r="B104" s="92">
        <v>804</v>
      </c>
      <c r="C104" s="54" t="s">
        <v>265</v>
      </c>
      <c r="D104" s="98" t="s">
        <v>104</v>
      </c>
      <c r="E104" s="70">
        <v>120000000</v>
      </c>
      <c r="F104" s="90"/>
      <c r="G104" s="57">
        <f>G111</f>
        <v>133600</v>
      </c>
      <c r="H104" s="57">
        <f>H105+H108+H111+H114+H117+H120</f>
        <v>3690528.0399999996</v>
      </c>
      <c r="I104" s="57">
        <f>I105+I108+I111+I114+I117+I120</f>
        <v>3690528.0399999996</v>
      </c>
      <c r="J104" s="103">
        <f>I104/H104*100</f>
        <v>100</v>
      </c>
      <c r="K104" s="8"/>
      <c r="L104" s="12"/>
      <c r="M104" s="13"/>
    </row>
    <row r="105" spans="1:13" s="7" customFormat="1" ht="81" customHeight="1">
      <c r="A105" s="93">
        <v>73</v>
      </c>
      <c r="B105" s="93"/>
      <c r="C105" s="61" t="s">
        <v>266</v>
      </c>
      <c r="D105" s="98" t="s">
        <v>104</v>
      </c>
      <c r="E105" s="64" t="str">
        <f>E106</f>
        <v>01200S5090</v>
      </c>
      <c r="F105" s="92"/>
      <c r="G105" s="57">
        <f aca="true" t="shared" si="13" ref="G105:I106">G106</f>
        <v>0</v>
      </c>
      <c r="H105" s="57">
        <f t="shared" si="13"/>
        <v>3146633.9</v>
      </c>
      <c r="I105" s="57">
        <f t="shared" si="13"/>
        <v>3146633.9</v>
      </c>
      <c r="J105" s="103">
        <f>J106</f>
        <v>100</v>
      </c>
      <c r="K105" s="14"/>
      <c r="L105" s="15"/>
      <c r="M105" s="16"/>
    </row>
    <row r="106" spans="1:13" s="7" customFormat="1" ht="27" customHeight="1">
      <c r="A106" s="92">
        <v>74</v>
      </c>
      <c r="B106" s="93"/>
      <c r="C106" s="61" t="s">
        <v>127</v>
      </c>
      <c r="D106" s="98" t="s">
        <v>104</v>
      </c>
      <c r="E106" s="64" t="str">
        <f>E107</f>
        <v>01200S5090</v>
      </c>
      <c r="F106" s="92">
        <v>200</v>
      </c>
      <c r="G106" s="57">
        <f t="shared" si="13"/>
        <v>0</v>
      </c>
      <c r="H106" s="57">
        <f t="shared" si="13"/>
        <v>3146633.9</v>
      </c>
      <c r="I106" s="57">
        <f t="shared" si="13"/>
        <v>3146633.9</v>
      </c>
      <c r="J106" s="103">
        <f>J107</f>
        <v>100</v>
      </c>
      <c r="K106" s="14"/>
      <c r="L106" s="15"/>
      <c r="M106" s="16"/>
    </row>
    <row r="107" spans="1:13" s="7" customFormat="1" ht="27" customHeight="1">
      <c r="A107" s="92">
        <v>75</v>
      </c>
      <c r="B107" s="93"/>
      <c r="C107" s="61" t="s">
        <v>128</v>
      </c>
      <c r="D107" s="98" t="s">
        <v>104</v>
      </c>
      <c r="E107" s="64" t="s">
        <v>361</v>
      </c>
      <c r="F107" s="92">
        <v>240</v>
      </c>
      <c r="G107" s="57">
        <v>0</v>
      </c>
      <c r="H107" s="57">
        <v>3146633.9</v>
      </c>
      <c r="I107" s="57">
        <v>3146633.9</v>
      </c>
      <c r="J107" s="103">
        <f>I107/H107*100</f>
        <v>100</v>
      </c>
      <c r="K107" s="14"/>
      <c r="L107" s="15"/>
      <c r="M107" s="16"/>
    </row>
    <row r="108" spans="1:13" s="7" customFormat="1" ht="75.75" customHeight="1">
      <c r="A108" s="93">
        <v>76</v>
      </c>
      <c r="B108" s="93"/>
      <c r="C108" s="61" t="s">
        <v>312</v>
      </c>
      <c r="D108" s="98" t="s">
        <v>104</v>
      </c>
      <c r="E108" s="70">
        <v>120075080</v>
      </c>
      <c r="F108" s="92"/>
      <c r="G108" s="57">
        <f aca="true" t="shared" si="14" ref="G108:I109">G109</f>
        <v>0</v>
      </c>
      <c r="H108" s="57">
        <f t="shared" si="14"/>
        <v>210200</v>
      </c>
      <c r="I108" s="57">
        <f t="shared" si="14"/>
        <v>210200</v>
      </c>
      <c r="J108" s="103">
        <f>J109</f>
        <v>100</v>
      </c>
      <c r="K108" s="14"/>
      <c r="L108" s="15"/>
      <c r="M108" s="16"/>
    </row>
    <row r="109" spans="1:13" s="7" customFormat="1" ht="27.75" customHeight="1">
      <c r="A109" s="92">
        <v>77</v>
      </c>
      <c r="B109" s="93"/>
      <c r="C109" s="61" t="s">
        <v>127</v>
      </c>
      <c r="D109" s="98" t="s">
        <v>104</v>
      </c>
      <c r="E109" s="70">
        <v>120075080</v>
      </c>
      <c r="F109" s="92">
        <v>200</v>
      </c>
      <c r="G109" s="57">
        <f t="shared" si="14"/>
        <v>0</v>
      </c>
      <c r="H109" s="57">
        <f t="shared" si="14"/>
        <v>210200</v>
      </c>
      <c r="I109" s="57">
        <f t="shared" si="14"/>
        <v>210200</v>
      </c>
      <c r="J109" s="103">
        <f>J110</f>
        <v>100</v>
      </c>
      <c r="K109" s="14"/>
      <c r="L109" s="15"/>
      <c r="M109" s="16"/>
    </row>
    <row r="110" spans="1:13" s="7" customFormat="1" ht="27" customHeight="1">
      <c r="A110" s="92">
        <v>78</v>
      </c>
      <c r="B110" s="93"/>
      <c r="C110" s="61" t="s">
        <v>128</v>
      </c>
      <c r="D110" s="98" t="s">
        <v>104</v>
      </c>
      <c r="E110" s="70">
        <v>120075080</v>
      </c>
      <c r="F110" s="92">
        <v>240</v>
      </c>
      <c r="G110" s="57">
        <f>прил4!F70</f>
        <v>0</v>
      </c>
      <c r="H110" s="57">
        <f>прил4!G70</f>
        <v>210200</v>
      </c>
      <c r="I110" s="57">
        <f>прил4!H70</f>
        <v>210200</v>
      </c>
      <c r="J110" s="103">
        <f>I110/H110*100</f>
        <v>100</v>
      </c>
      <c r="K110" s="14"/>
      <c r="L110" s="15"/>
      <c r="M110" s="16"/>
    </row>
    <row r="111" spans="1:13" ht="81" customHeight="1">
      <c r="A111" s="93">
        <v>79</v>
      </c>
      <c r="B111" s="92"/>
      <c r="C111" s="54" t="s">
        <v>270</v>
      </c>
      <c r="D111" s="98" t="s">
        <v>104</v>
      </c>
      <c r="E111" s="64">
        <v>120081090</v>
      </c>
      <c r="F111" s="92"/>
      <c r="G111" s="57">
        <f aca="true" t="shared" si="15" ref="G111:J112">G112</f>
        <v>133600</v>
      </c>
      <c r="H111" s="57">
        <f t="shared" si="15"/>
        <v>143346.07</v>
      </c>
      <c r="I111" s="57">
        <f t="shared" si="15"/>
        <v>143346.07</v>
      </c>
      <c r="J111" s="103">
        <f t="shared" si="15"/>
        <v>100</v>
      </c>
      <c r="K111" s="8"/>
      <c r="L111" s="12"/>
      <c r="M111" s="13"/>
    </row>
    <row r="112" spans="1:13" ht="23.25" customHeight="1">
      <c r="A112" s="92">
        <v>80</v>
      </c>
      <c r="B112" s="92"/>
      <c r="C112" s="54" t="s">
        <v>127</v>
      </c>
      <c r="D112" s="98" t="s">
        <v>104</v>
      </c>
      <c r="E112" s="64">
        <v>120081090</v>
      </c>
      <c r="F112" s="92">
        <v>200</v>
      </c>
      <c r="G112" s="57">
        <f t="shared" si="15"/>
        <v>133600</v>
      </c>
      <c r="H112" s="57">
        <f t="shared" si="15"/>
        <v>143346.07</v>
      </c>
      <c r="I112" s="57">
        <f t="shared" si="15"/>
        <v>143346.07</v>
      </c>
      <c r="J112" s="103">
        <f t="shared" si="15"/>
        <v>100</v>
      </c>
      <c r="K112" s="8"/>
      <c r="L112" s="12"/>
      <c r="M112" s="13"/>
    </row>
    <row r="113" spans="1:13" ht="24.75" customHeight="1">
      <c r="A113" s="92">
        <v>81</v>
      </c>
      <c r="B113" s="92"/>
      <c r="C113" s="54" t="s">
        <v>128</v>
      </c>
      <c r="D113" s="98" t="s">
        <v>104</v>
      </c>
      <c r="E113" s="64">
        <v>120081090</v>
      </c>
      <c r="F113" s="92">
        <v>240</v>
      </c>
      <c r="G113" s="57">
        <f>прил4!F75</f>
        <v>133600</v>
      </c>
      <c r="H113" s="57">
        <f>прил4!G75</f>
        <v>143346.07</v>
      </c>
      <c r="I113" s="57">
        <f>прил4!H75</f>
        <v>143346.07</v>
      </c>
      <c r="J113" s="103">
        <f>I113/H113*100</f>
        <v>100</v>
      </c>
      <c r="K113" s="8"/>
      <c r="L113" s="12"/>
      <c r="M113" s="13"/>
    </row>
    <row r="114" spans="1:13" s="7" customFormat="1" ht="75.75" customHeight="1">
      <c r="A114" s="93">
        <v>82</v>
      </c>
      <c r="B114" s="93"/>
      <c r="C114" s="61" t="s">
        <v>312</v>
      </c>
      <c r="D114" s="98" t="s">
        <v>104</v>
      </c>
      <c r="E114" s="70">
        <v>120075080</v>
      </c>
      <c r="F114" s="92"/>
      <c r="G114" s="57">
        <f aca="true" t="shared" si="16" ref="G114:I115">G115</f>
        <v>0</v>
      </c>
      <c r="H114" s="57">
        <f t="shared" si="16"/>
        <v>2523</v>
      </c>
      <c r="I114" s="57">
        <f t="shared" si="16"/>
        <v>2523</v>
      </c>
      <c r="J114" s="103">
        <f>J115</f>
        <v>100</v>
      </c>
      <c r="K114" s="14"/>
      <c r="L114" s="15"/>
      <c r="M114" s="16"/>
    </row>
    <row r="115" spans="1:13" s="7" customFormat="1" ht="27.75" customHeight="1">
      <c r="A115" s="92">
        <v>83</v>
      </c>
      <c r="B115" s="93"/>
      <c r="C115" s="61" t="s">
        <v>127</v>
      </c>
      <c r="D115" s="98" t="s">
        <v>104</v>
      </c>
      <c r="E115" s="70">
        <v>120075080</v>
      </c>
      <c r="F115" s="92">
        <v>200</v>
      </c>
      <c r="G115" s="57">
        <f t="shared" si="16"/>
        <v>0</v>
      </c>
      <c r="H115" s="57">
        <f t="shared" si="16"/>
        <v>2523</v>
      </c>
      <c r="I115" s="57">
        <f t="shared" si="16"/>
        <v>2523</v>
      </c>
      <c r="J115" s="103">
        <f>J116</f>
        <v>100</v>
      </c>
      <c r="K115" s="14"/>
      <c r="L115" s="15"/>
      <c r="M115" s="16"/>
    </row>
    <row r="116" spans="1:13" s="7" customFormat="1" ht="27" customHeight="1">
      <c r="A116" s="92">
        <v>84</v>
      </c>
      <c r="B116" s="93"/>
      <c r="C116" s="61" t="s">
        <v>128</v>
      </c>
      <c r="D116" s="98" t="s">
        <v>104</v>
      </c>
      <c r="E116" s="70" t="s">
        <v>405</v>
      </c>
      <c r="F116" s="92">
        <v>240</v>
      </c>
      <c r="G116" s="57">
        <v>0</v>
      </c>
      <c r="H116" s="57">
        <v>2523</v>
      </c>
      <c r="I116" s="57">
        <v>2523</v>
      </c>
      <c r="J116" s="103">
        <f>I116/H116*100</f>
        <v>100</v>
      </c>
      <c r="K116" s="14"/>
      <c r="L116" s="15"/>
      <c r="M116" s="16"/>
    </row>
    <row r="117" spans="1:13" ht="81.75" customHeight="1">
      <c r="A117" s="93">
        <v>85</v>
      </c>
      <c r="B117" s="92"/>
      <c r="C117" s="54" t="s">
        <v>299</v>
      </c>
      <c r="D117" s="98" t="s">
        <v>104</v>
      </c>
      <c r="E117" s="64">
        <v>120082120</v>
      </c>
      <c r="F117" s="92"/>
      <c r="G117" s="57">
        <f>G118+G123</f>
        <v>0</v>
      </c>
      <c r="H117" s="57">
        <f>H118+H123</f>
        <v>151225.07</v>
      </c>
      <c r="I117" s="57">
        <f>I118+I123</f>
        <v>151225.07</v>
      </c>
      <c r="J117" s="103">
        <f>I117/H117*100</f>
        <v>100</v>
      </c>
      <c r="K117" s="8"/>
      <c r="L117" s="12"/>
      <c r="M117" s="13"/>
    </row>
    <row r="118" spans="1:13" ht="25.5" customHeight="1">
      <c r="A118" s="92">
        <v>86</v>
      </c>
      <c r="B118" s="92"/>
      <c r="C118" s="54" t="s">
        <v>127</v>
      </c>
      <c r="D118" s="98" t="s">
        <v>104</v>
      </c>
      <c r="E118" s="64">
        <v>120082120</v>
      </c>
      <c r="F118" s="92">
        <v>200</v>
      </c>
      <c r="G118" s="57">
        <f>G119</f>
        <v>0</v>
      </c>
      <c r="H118" s="57">
        <f>H119</f>
        <v>151225.07</v>
      </c>
      <c r="I118" s="57">
        <f>I119</f>
        <v>151225.07</v>
      </c>
      <c r="J118" s="103">
        <f>J119</f>
        <v>100</v>
      </c>
      <c r="K118" s="8"/>
      <c r="L118" s="12"/>
      <c r="M118" s="13"/>
    </row>
    <row r="119" spans="1:13" ht="27" customHeight="1">
      <c r="A119" s="92">
        <v>87</v>
      </c>
      <c r="B119" s="92"/>
      <c r="C119" s="54" t="s">
        <v>128</v>
      </c>
      <c r="D119" s="98" t="s">
        <v>104</v>
      </c>
      <c r="E119" s="64">
        <v>120082120</v>
      </c>
      <c r="F119" s="92">
        <v>240</v>
      </c>
      <c r="G119" s="57">
        <v>0</v>
      </c>
      <c r="H119" s="57">
        <v>151225.07</v>
      </c>
      <c r="I119" s="57">
        <v>151225.07</v>
      </c>
      <c r="J119" s="103">
        <f>I119/H119*100</f>
        <v>100</v>
      </c>
      <c r="K119" s="8"/>
      <c r="L119" s="12"/>
      <c r="M119" s="13"/>
    </row>
    <row r="120" spans="1:13" ht="81.75" customHeight="1">
      <c r="A120" s="93">
        <v>88</v>
      </c>
      <c r="B120" s="92"/>
      <c r="C120" s="54" t="str">
        <f>'[1]Расходы'!$A$116</f>
        <v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v>
      </c>
      <c r="D120" s="98" t="s">
        <v>104</v>
      </c>
      <c r="E120" s="64" t="s">
        <v>415</v>
      </c>
      <c r="F120" s="92"/>
      <c r="G120" s="57">
        <f>G121+G126</f>
        <v>0</v>
      </c>
      <c r="H120" s="57">
        <v>36600</v>
      </c>
      <c r="I120" s="57">
        <v>36600</v>
      </c>
      <c r="J120" s="103">
        <f>I120/H120*100</f>
        <v>100</v>
      </c>
      <c r="K120" s="8"/>
      <c r="L120" s="12"/>
      <c r="M120" s="13"/>
    </row>
    <row r="121" spans="1:13" ht="25.5" customHeight="1">
      <c r="A121" s="92">
        <v>89</v>
      </c>
      <c r="B121" s="92"/>
      <c r="C121" s="54" t="s">
        <v>127</v>
      </c>
      <c r="D121" s="98" t="s">
        <v>104</v>
      </c>
      <c r="E121" s="64" t="s">
        <v>415</v>
      </c>
      <c r="F121" s="92">
        <v>200</v>
      </c>
      <c r="G121" s="57">
        <f>G122</f>
        <v>0</v>
      </c>
      <c r="H121" s="57">
        <f>H122</f>
        <v>36600</v>
      </c>
      <c r="I121" s="57">
        <f>I122</f>
        <v>36600</v>
      </c>
      <c r="J121" s="103">
        <f>J122</f>
        <v>100</v>
      </c>
      <c r="K121" s="8"/>
      <c r="L121" s="12"/>
      <c r="M121" s="13"/>
    </row>
    <row r="122" spans="1:13" ht="27" customHeight="1">
      <c r="A122" s="92">
        <v>90</v>
      </c>
      <c r="B122" s="92"/>
      <c r="C122" s="54" t="s">
        <v>128</v>
      </c>
      <c r="D122" s="98" t="s">
        <v>104</v>
      </c>
      <c r="E122" s="64" t="s">
        <v>415</v>
      </c>
      <c r="F122" s="92">
        <v>240</v>
      </c>
      <c r="G122" s="57">
        <v>0</v>
      </c>
      <c r="H122" s="57">
        <v>36600</v>
      </c>
      <c r="I122" s="57">
        <v>36600</v>
      </c>
      <c r="J122" s="103">
        <f>I122/H122*100</f>
        <v>100</v>
      </c>
      <c r="K122" s="8"/>
      <c r="L122" s="12"/>
      <c r="M122" s="13"/>
    </row>
    <row r="123" spans="1:13" ht="15.75" customHeight="1">
      <c r="A123" s="93">
        <v>91</v>
      </c>
      <c r="B123" s="92"/>
      <c r="C123" s="54" t="s">
        <v>131</v>
      </c>
      <c r="D123" s="98" t="s">
        <v>104</v>
      </c>
      <c r="E123" s="64">
        <v>120082120</v>
      </c>
      <c r="F123" s="92">
        <v>800</v>
      </c>
      <c r="G123" s="57">
        <f>G124</f>
        <v>0</v>
      </c>
      <c r="H123" s="57">
        <f>H124</f>
        <v>0</v>
      </c>
      <c r="I123" s="57">
        <f>I124</f>
        <v>0</v>
      </c>
      <c r="J123" s="103"/>
      <c r="K123" s="8"/>
      <c r="L123" s="12"/>
      <c r="M123" s="13"/>
    </row>
    <row r="124" spans="1:13" ht="14.25" customHeight="1">
      <c r="A124" s="92">
        <v>92</v>
      </c>
      <c r="B124" s="92"/>
      <c r="C124" s="54" t="s">
        <v>142</v>
      </c>
      <c r="D124" s="98" t="s">
        <v>104</v>
      </c>
      <c r="E124" s="64">
        <v>120082120</v>
      </c>
      <c r="F124" s="92">
        <v>850</v>
      </c>
      <c r="G124" s="57">
        <v>0</v>
      </c>
      <c r="H124" s="57">
        <v>0</v>
      </c>
      <c r="I124" s="57">
        <v>0</v>
      </c>
      <c r="J124" s="103"/>
      <c r="K124" s="8"/>
      <c r="L124" s="12"/>
      <c r="M124" s="13"/>
    </row>
    <row r="125" spans="1:10" s="30" customFormat="1" ht="16.5" customHeight="1">
      <c r="A125" s="92">
        <v>93</v>
      </c>
      <c r="B125" s="119">
        <v>804</v>
      </c>
      <c r="C125" s="120" t="s">
        <v>205</v>
      </c>
      <c r="D125" s="101" t="s">
        <v>61</v>
      </c>
      <c r="E125" s="107"/>
      <c r="F125" s="108"/>
      <c r="G125" s="105">
        <f>G131+G132</f>
        <v>1002220</v>
      </c>
      <c r="H125" s="105">
        <f>H126+H129+H132+H146</f>
        <v>3523494.03</v>
      </c>
      <c r="I125" s="105">
        <f>I126+I129+I132+I146</f>
        <v>3516293.1</v>
      </c>
      <c r="J125" s="103">
        <f>I125/H125*100</f>
        <v>99.79563098621172</v>
      </c>
    </row>
    <row r="126" spans="1:10" ht="50.25" customHeight="1">
      <c r="A126" s="93">
        <v>94</v>
      </c>
      <c r="B126" s="92">
        <v>804</v>
      </c>
      <c r="C126" s="121" t="str">
        <f>'[1]Расходы'!$A$123</f>
        <v>Расходы на реализацию мероприятий, направленных на благоустройство населенных пунктов,находящихся на пути следования туристических потоков, связанных с празнованием 400-летия города Енисейска</v>
      </c>
      <c r="D126" s="98" t="s">
        <v>62</v>
      </c>
      <c r="E126" s="70">
        <f>E127</f>
        <v>110077410</v>
      </c>
      <c r="F126" s="90"/>
      <c r="G126" s="57">
        <f aca="true" t="shared" si="17" ref="G126:J127">+G127</f>
        <v>0</v>
      </c>
      <c r="H126" s="57">
        <f t="shared" si="17"/>
        <v>823115</v>
      </c>
      <c r="I126" s="57">
        <f t="shared" si="17"/>
        <v>823115</v>
      </c>
      <c r="J126" s="103">
        <f t="shared" si="17"/>
        <v>100</v>
      </c>
    </row>
    <row r="127" spans="1:10" ht="27" customHeight="1">
      <c r="A127" s="92">
        <v>95</v>
      </c>
      <c r="B127" s="92">
        <v>804</v>
      </c>
      <c r="C127" s="54" t="s">
        <v>127</v>
      </c>
      <c r="D127" s="98" t="s">
        <v>62</v>
      </c>
      <c r="E127" s="70">
        <f>E128</f>
        <v>110077410</v>
      </c>
      <c r="F127" s="90">
        <v>200</v>
      </c>
      <c r="G127" s="57">
        <f t="shared" si="17"/>
        <v>0</v>
      </c>
      <c r="H127" s="57">
        <f t="shared" si="17"/>
        <v>823115</v>
      </c>
      <c r="I127" s="57">
        <f t="shared" si="17"/>
        <v>823115</v>
      </c>
      <c r="J127" s="103">
        <f t="shared" si="17"/>
        <v>100</v>
      </c>
    </row>
    <row r="128" spans="1:10" ht="30" customHeight="1">
      <c r="A128" s="92">
        <v>96</v>
      </c>
      <c r="B128" s="92">
        <v>804</v>
      </c>
      <c r="C128" s="54" t="s">
        <v>128</v>
      </c>
      <c r="D128" s="98" t="s">
        <v>62</v>
      </c>
      <c r="E128" s="70">
        <v>110077410</v>
      </c>
      <c r="F128" s="90">
        <v>240</v>
      </c>
      <c r="G128" s="57">
        <v>0</v>
      </c>
      <c r="H128" s="57">
        <v>823115</v>
      </c>
      <c r="I128" s="57">
        <v>823115</v>
      </c>
      <c r="J128" s="103">
        <f>I128/H128*100</f>
        <v>100</v>
      </c>
    </row>
    <row r="129" spans="1:10" ht="57" customHeight="1">
      <c r="A129" s="93">
        <v>97</v>
      </c>
      <c r="B129" s="92">
        <v>804</v>
      </c>
      <c r="C129" s="121" t="str">
        <f>'[1]Расходы'!$A$138</f>
        <v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v>
      </c>
      <c r="D129" s="98" t="s">
        <v>62</v>
      </c>
      <c r="E129" s="70" t="str">
        <f>E130</f>
        <v>1100S410</v>
      </c>
      <c r="F129" s="90"/>
      <c r="G129" s="57">
        <f aca="true" t="shared" si="18" ref="G129:J130">+G130</f>
        <v>0</v>
      </c>
      <c r="H129" s="57">
        <f t="shared" si="18"/>
        <v>1763217.93</v>
      </c>
      <c r="I129" s="57">
        <f t="shared" si="18"/>
        <v>1756017</v>
      </c>
      <c r="J129" s="103">
        <f t="shared" si="18"/>
        <v>99.5916029506347</v>
      </c>
    </row>
    <row r="130" spans="1:10" ht="27" customHeight="1">
      <c r="A130" s="92">
        <v>98</v>
      </c>
      <c r="B130" s="92">
        <v>804</v>
      </c>
      <c r="C130" s="54" t="s">
        <v>127</v>
      </c>
      <c r="D130" s="98" t="s">
        <v>62</v>
      </c>
      <c r="E130" s="70" t="str">
        <f>E131</f>
        <v>1100S410</v>
      </c>
      <c r="F130" s="90">
        <v>200</v>
      </c>
      <c r="G130" s="57">
        <f t="shared" si="18"/>
        <v>0</v>
      </c>
      <c r="H130" s="57">
        <f t="shared" si="18"/>
        <v>1763217.93</v>
      </c>
      <c r="I130" s="57">
        <f t="shared" si="18"/>
        <v>1756017</v>
      </c>
      <c r="J130" s="103">
        <f t="shared" si="18"/>
        <v>99.5916029506347</v>
      </c>
    </row>
    <row r="131" spans="1:10" ht="30" customHeight="1">
      <c r="A131" s="92">
        <v>99</v>
      </c>
      <c r="B131" s="92">
        <v>804</v>
      </c>
      <c r="C131" s="54" t="s">
        <v>128</v>
      </c>
      <c r="D131" s="98" t="s">
        <v>62</v>
      </c>
      <c r="E131" s="70" t="s">
        <v>291</v>
      </c>
      <c r="F131" s="90">
        <v>240</v>
      </c>
      <c r="G131" s="57">
        <v>0</v>
      </c>
      <c r="H131" s="57">
        <v>1763217.93</v>
      </c>
      <c r="I131" s="57">
        <v>1756017</v>
      </c>
      <c r="J131" s="103">
        <f>I131/H131*100</f>
        <v>99.5916029506347</v>
      </c>
    </row>
    <row r="132" spans="1:10" ht="19.5" customHeight="1">
      <c r="A132" s="93">
        <v>100</v>
      </c>
      <c r="B132" s="92">
        <v>804</v>
      </c>
      <c r="C132" s="54" t="s">
        <v>20</v>
      </c>
      <c r="D132" s="98" t="s">
        <v>62</v>
      </c>
      <c r="E132" s="70"/>
      <c r="F132" s="90"/>
      <c r="G132" s="57">
        <f aca="true" t="shared" si="19" ref="G132:J133">+G133</f>
        <v>1002220</v>
      </c>
      <c r="H132" s="57">
        <f t="shared" si="19"/>
        <v>902121.1</v>
      </c>
      <c r="I132" s="57">
        <f t="shared" si="19"/>
        <v>902121.1</v>
      </c>
      <c r="J132" s="103">
        <f t="shared" si="19"/>
        <v>100</v>
      </c>
    </row>
    <row r="133" spans="1:10" ht="39.75" customHeight="1">
      <c r="A133" s="92">
        <v>101</v>
      </c>
      <c r="B133" s="92">
        <v>804</v>
      </c>
      <c r="C133" s="54" t="s">
        <v>294</v>
      </c>
      <c r="D133" s="98" t="s">
        <v>62</v>
      </c>
      <c r="E133" s="70">
        <v>100000000</v>
      </c>
      <c r="F133" s="90"/>
      <c r="G133" s="57">
        <f t="shared" si="19"/>
        <v>1002220</v>
      </c>
      <c r="H133" s="57">
        <f t="shared" si="19"/>
        <v>902121.1</v>
      </c>
      <c r="I133" s="57">
        <f t="shared" si="19"/>
        <v>902121.1</v>
      </c>
      <c r="J133" s="103">
        <f t="shared" si="19"/>
        <v>100</v>
      </c>
    </row>
    <row r="134" spans="1:10" ht="27" customHeight="1">
      <c r="A134" s="92">
        <v>102</v>
      </c>
      <c r="B134" s="92">
        <v>804</v>
      </c>
      <c r="C134" s="54" t="s">
        <v>297</v>
      </c>
      <c r="D134" s="98" t="s">
        <v>62</v>
      </c>
      <c r="E134" s="70">
        <v>110000000</v>
      </c>
      <c r="F134" s="90"/>
      <c r="G134" s="57">
        <f>G139+G142+G145</f>
        <v>1002220</v>
      </c>
      <c r="H134" s="57">
        <f>H139+H142+H145</f>
        <v>902121.1</v>
      </c>
      <c r="I134" s="57">
        <f>I139+I142+I145</f>
        <v>902121.1</v>
      </c>
      <c r="J134" s="103">
        <f>I134/H134*100</f>
        <v>100</v>
      </c>
    </row>
    <row r="135" spans="1:10" ht="0.75" customHeight="1" hidden="1">
      <c r="A135" s="92">
        <v>103</v>
      </c>
      <c r="B135" s="92">
        <v>804</v>
      </c>
      <c r="C135" s="54" t="s">
        <v>139</v>
      </c>
      <c r="D135" s="98" t="s">
        <v>62</v>
      </c>
      <c r="E135" s="70" t="s">
        <v>138</v>
      </c>
      <c r="F135" s="90"/>
      <c r="G135" s="57">
        <f>+G136+G138</f>
        <v>1002220</v>
      </c>
      <c r="H135" s="57">
        <f>+H136+H138</f>
        <v>571120.1</v>
      </c>
      <c r="I135" s="57">
        <f>+I136+I138</f>
        <v>571120.1</v>
      </c>
      <c r="J135" s="103">
        <f>+J136+J138</f>
        <v>100</v>
      </c>
    </row>
    <row r="136" spans="1:10" ht="31.5" customHeight="1" hidden="1">
      <c r="A136" s="92">
        <v>104</v>
      </c>
      <c r="B136" s="92">
        <v>804</v>
      </c>
      <c r="C136" s="54" t="s">
        <v>140</v>
      </c>
      <c r="D136" s="98" t="s">
        <v>62</v>
      </c>
      <c r="E136" s="70" t="s">
        <v>138</v>
      </c>
      <c r="F136" s="90">
        <v>100</v>
      </c>
      <c r="G136" s="57"/>
      <c r="H136" s="57"/>
      <c r="I136" s="57"/>
      <c r="J136" s="103"/>
    </row>
    <row r="137" spans="1:10" ht="57" customHeight="1">
      <c r="A137" s="92">
        <v>105</v>
      </c>
      <c r="B137" s="92">
        <v>804</v>
      </c>
      <c r="C137" s="54" t="s">
        <v>296</v>
      </c>
      <c r="D137" s="98" t="s">
        <v>62</v>
      </c>
      <c r="E137" s="70">
        <v>110081010</v>
      </c>
      <c r="F137" s="90"/>
      <c r="G137" s="57">
        <f aca="true" t="shared" si="20" ref="G137:J138">+G138</f>
        <v>1002220</v>
      </c>
      <c r="H137" s="57">
        <f t="shared" si="20"/>
        <v>571120.1</v>
      </c>
      <c r="I137" s="57">
        <f t="shared" si="20"/>
        <v>571120.1</v>
      </c>
      <c r="J137" s="103">
        <f t="shared" si="20"/>
        <v>100</v>
      </c>
    </row>
    <row r="138" spans="1:10" ht="31.5" customHeight="1">
      <c r="A138" s="92">
        <v>106</v>
      </c>
      <c r="B138" s="92">
        <v>804</v>
      </c>
      <c r="C138" s="54" t="s">
        <v>127</v>
      </c>
      <c r="D138" s="98" t="s">
        <v>62</v>
      </c>
      <c r="E138" s="70">
        <v>110081010</v>
      </c>
      <c r="F138" s="90">
        <v>200</v>
      </c>
      <c r="G138" s="57">
        <f t="shared" si="20"/>
        <v>1002220</v>
      </c>
      <c r="H138" s="57">
        <f t="shared" si="20"/>
        <v>571120.1</v>
      </c>
      <c r="I138" s="57">
        <f t="shared" si="20"/>
        <v>571120.1</v>
      </c>
      <c r="J138" s="103">
        <f t="shared" si="20"/>
        <v>100</v>
      </c>
    </row>
    <row r="139" spans="1:10" ht="33.75" customHeight="1">
      <c r="A139" s="92">
        <v>107</v>
      </c>
      <c r="B139" s="92">
        <v>804</v>
      </c>
      <c r="C139" s="54" t="s">
        <v>128</v>
      </c>
      <c r="D139" s="98" t="s">
        <v>62</v>
      </c>
      <c r="E139" s="70">
        <v>110081010</v>
      </c>
      <c r="F139" s="90">
        <v>240</v>
      </c>
      <c r="G139" s="57">
        <v>1002220</v>
      </c>
      <c r="H139" s="57">
        <v>571120.1</v>
      </c>
      <c r="I139" s="57">
        <v>571120.1</v>
      </c>
      <c r="J139" s="103">
        <f>I139/H139*100</f>
        <v>100</v>
      </c>
    </row>
    <row r="140" spans="1:10" ht="74.25" customHeight="1">
      <c r="A140" s="92">
        <v>108</v>
      </c>
      <c r="B140" s="92">
        <v>804</v>
      </c>
      <c r="C140" s="54" t="s">
        <v>295</v>
      </c>
      <c r="D140" s="98" t="s">
        <v>62</v>
      </c>
      <c r="E140" s="70">
        <v>110081040</v>
      </c>
      <c r="F140" s="90"/>
      <c r="G140" s="57">
        <f aca="true" t="shared" si="21" ref="G140:J147">+G141</f>
        <v>0</v>
      </c>
      <c r="H140" s="57">
        <f t="shared" si="21"/>
        <v>144200</v>
      </c>
      <c r="I140" s="57">
        <f t="shared" si="21"/>
        <v>144200</v>
      </c>
      <c r="J140" s="103">
        <f t="shared" si="21"/>
        <v>100</v>
      </c>
    </row>
    <row r="141" spans="1:10" ht="28.5" customHeight="1">
      <c r="A141" s="92">
        <v>109</v>
      </c>
      <c r="B141" s="92">
        <v>804</v>
      </c>
      <c r="C141" s="54" t="s">
        <v>127</v>
      </c>
      <c r="D141" s="98" t="s">
        <v>62</v>
      </c>
      <c r="E141" s="70">
        <v>110081040</v>
      </c>
      <c r="F141" s="90">
        <v>200</v>
      </c>
      <c r="G141" s="57">
        <f t="shared" si="21"/>
        <v>0</v>
      </c>
      <c r="H141" s="57">
        <f t="shared" si="21"/>
        <v>144200</v>
      </c>
      <c r="I141" s="57">
        <f t="shared" si="21"/>
        <v>144200</v>
      </c>
      <c r="J141" s="103">
        <f t="shared" si="21"/>
        <v>100</v>
      </c>
    </row>
    <row r="142" spans="1:10" ht="26.25" customHeight="1">
      <c r="A142" s="92">
        <v>110</v>
      </c>
      <c r="B142" s="92">
        <v>804</v>
      </c>
      <c r="C142" s="54" t="s">
        <v>128</v>
      </c>
      <c r="D142" s="98" t="s">
        <v>62</v>
      </c>
      <c r="E142" s="70">
        <v>110081040</v>
      </c>
      <c r="F142" s="90">
        <v>240</v>
      </c>
      <c r="G142" s="57">
        <f>прил4!F48</f>
        <v>0</v>
      </c>
      <c r="H142" s="57">
        <v>144200</v>
      </c>
      <c r="I142" s="57">
        <v>144200</v>
      </c>
      <c r="J142" s="103">
        <f>I142/H142*100</f>
        <v>100</v>
      </c>
    </row>
    <row r="143" spans="1:10" ht="61.5" customHeight="1">
      <c r="A143" s="92">
        <v>111</v>
      </c>
      <c r="B143" s="92">
        <v>804</v>
      </c>
      <c r="C143" s="54" t="s">
        <v>293</v>
      </c>
      <c r="D143" s="98" t="s">
        <v>62</v>
      </c>
      <c r="E143" s="70">
        <f>E144</f>
        <v>110081050</v>
      </c>
      <c r="F143" s="90"/>
      <c r="G143" s="57">
        <f t="shared" si="21"/>
        <v>0</v>
      </c>
      <c r="H143" s="57">
        <f t="shared" si="21"/>
        <v>186801</v>
      </c>
      <c r="I143" s="57">
        <f t="shared" si="21"/>
        <v>186801</v>
      </c>
      <c r="J143" s="103">
        <f t="shared" si="21"/>
        <v>100</v>
      </c>
    </row>
    <row r="144" spans="1:10" ht="28.5" customHeight="1">
      <c r="A144" s="92">
        <v>112</v>
      </c>
      <c r="B144" s="92">
        <v>804</v>
      </c>
      <c r="C144" s="54" t="s">
        <v>127</v>
      </c>
      <c r="D144" s="98" t="s">
        <v>62</v>
      </c>
      <c r="E144" s="70">
        <f>E145</f>
        <v>110081050</v>
      </c>
      <c r="F144" s="90">
        <v>200</v>
      </c>
      <c r="G144" s="57">
        <f t="shared" si="21"/>
        <v>0</v>
      </c>
      <c r="H144" s="57">
        <f t="shared" si="21"/>
        <v>186801</v>
      </c>
      <c r="I144" s="57">
        <f t="shared" si="21"/>
        <v>186801</v>
      </c>
      <c r="J144" s="103">
        <f t="shared" si="21"/>
        <v>100</v>
      </c>
    </row>
    <row r="145" spans="1:10" ht="26.25" customHeight="1">
      <c r="A145" s="92">
        <v>113</v>
      </c>
      <c r="B145" s="92">
        <v>804</v>
      </c>
      <c r="C145" s="54" t="s">
        <v>128</v>
      </c>
      <c r="D145" s="98" t="s">
        <v>62</v>
      </c>
      <c r="E145" s="70">
        <v>110081050</v>
      </c>
      <c r="F145" s="90">
        <v>240</v>
      </c>
      <c r="G145" s="57">
        <f>прил4!F52</f>
        <v>0</v>
      </c>
      <c r="H145" s="57">
        <f>прил4!G52</f>
        <v>186801</v>
      </c>
      <c r="I145" s="57">
        <f>прил4!H52</f>
        <v>186801</v>
      </c>
      <c r="J145" s="103">
        <f>I145/H145*100</f>
        <v>100</v>
      </c>
    </row>
    <row r="146" spans="1:10" ht="61.5" customHeight="1">
      <c r="A146" s="92">
        <v>114</v>
      </c>
      <c r="B146" s="92">
        <v>804</v>
      </c>
      <c r="C146" s="54" t="str">
        <f>'[1]Расходы'!$A$135</f>
        <v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Правительства Российской Федерации</v>
      </c>
      <c r="D146" s="98" t="s">
        <v>62</v>
      </c>
      <c r="E146" s="70" t="str">
        <f>E147</f>
        <v>1100L299F</v>
      </c>
      <c r="F146" s="90"/>
      <c r="G146" s="57">
        <f t="shared" si="21"/>
        <v>0</v>
      </c>
      <c r="H146" s="57">
        <f t="shared" si="21"/>
        <v>35040</v>
      </c>
      <c r="I146" s="57">
        <f t="shared" si="21"/>
        <v>35040</v>
      </c>
      <c r="J146" s="103">
        <f t="shared" si="21"/>
        <v>100</v>
      </c>
    </row>
    <row r="147" spans="1:10" ht="28.5" customHeight="1">
      <c r="A147" s="92">
        <v>115</v>
      </c>
      <c r="B147" s="92">
        <v>804</v>
      </c>
      <c r="C147" s="54" t="s">
        <v>127</v>
      </c>
      <c r="D147" s="98" t="s">
        <v>62</v>
      </c>
      <c r="E147" s="70" t="str">
        <f>E148</f>
        <v>1100L299F</v>
      </c>
      <c r="F147" s="90">
        <v>200</v>
      </c>
      <c r="G147" s="57">
        <f t="shared" si="21"/>
        <v>0</v>
      </c>
      <c r="H147" s="57">
        <f t="shared" si="21"/>
        <v>35040</v>
      </c>
      <c r="I147" s="57">
        <f t="shared" si="21"/>
        <v>35040</v>
      </c>
      <c r="J147" s="103">
        <f t="shared" si="21"/>
        <v>100</v>
      </c>
    </row>
    <row r="148" spans="1:10" ht="26.25" customHeight="1">
      <c r="A148" s="92">
        <v>116</v>
      </c>
      <c r="B148" s="92">
        <v>804</v>
      </c>
      <c r="C148" s="54" t="s">
        <v>128</v>
      </c>
      <c r="D148" s="98" t="s">
        <v>62</v>
      </c>
      <c r="E148" s="70" t="s">
        <v>410</v>
      </c>
      <c r="F148" s="90">
        <v>240</v>
      </c>
      <c r="G148" s="57">
        <v>0</v>
      </c>
      <c r="H148" s="57">
        <v>35040</v>
      </c>
      <c r="I148" s="57">
        <v>35040</v>
      </c>
      <c r="J148" s="103">
        <f>I148/H148*100</f>
        <v>100</v>
      </c>
    </row>
    <row r="149" spans="1:10" s="30" customFormat="1" ht="26.25" customHeight="1">
      <c r="A149" s="92">
        <v>117</v>
      </c>
      <c r="B149" s="119"/>
      <c r="C149" s="120" t="s">
        <v>290</v>
      </c>
      <c r="D149" s="101" t="s">
        <v>258</v>
      </c>
      <c r="E149" s="107"/>
      <c r="F149" s="108"/>
      <c r="G149" s="57">
        <f aca="true" t="shared" si="22" ref="G149:I150">G150</f>
        <v>1304508</v>
      </c>
      <c r="H149" s="57">
        <f t="shared" si="22"/>
        <v>1304508</v>
      </c>
      <c r="I149" s="57">
        <f t="shared" si="22"/>
        <v>1304508</v>
      </c>
      <c r="J149" s="103">
        <f>I149/H149*100</f>
        <v>100</v>
      </c>
    </row>
    <row r="150" spans="1:10" ht="26.25" customHeight="1">
      <c r="A150" s="92">
        <v>118</v>
      </c>
      <c r="B150" s="92"/>
      <c r="C150" s="54" t="s">
        <v>281</v>
      </c>
      <c r="D150" s="98" t="s">
        <v>258</v>
      </c>
      <c r="E150" s="70">
        <v>200000000</v>
      </c>
      <c r="F150" s="90"/>
      <c r="G150" s="57">
        <f t="shared" si="22"/>
        <v>1304508</v>
      </c>
      <c r="H150" s="57">
        <f t="shared" si="22"/>
        <v>1304508</v>
      </c>
      <c r="I150" s="57">
        <f t="shared" si="22"/>
        <v>1304508</v>
      </c>
      <c r="J150" s="103">
        <f>I150/H150*100</f>
        <v>100</v>
      </c>
    </row>
    <row r="151" spans="1:10" ht="84.75" customHeight="1">
      <c r="A151" s="92">
        <v>119</v>
      </c>
      <c r="B151" s="92"/>
      <c r="C151" s="54" t="s">
        <v>364</v>
      </c>
      <c r="D151" s="98" t="s">
        <v>258</v>
      </c>
      <c r="E151" s="70">
        <f>E152</f>
        <v>140082060</v>
      </c>
      <c r="F151" s="90"/>
      <c r="G151" s="57">
        <f aca="true" t="shared" si="23" ref="G151:I152">G152</f>
        <v>1304508</v>
      </c>
      <c r="H151" s="57">
        <f t="shared" si="23"/>
        <v>1304508</v>
      </c>
      <c r="I151" s="57">
        <f t="shared" si="23"/>
        <v>1304508</v>
      </c>
      <c r="J151" s="57">
        <f>прил4!I140</f>
        <v>100</v>
      </c>
    </row>
    <row r="152" spans="1:10" ht="17.25" customHeight="1">
      <c r="A152" s="92">
        <v>120</v>
      </c>
      <c r="B152" s="92"/>
      <c r="C152" s="54" t="s">
        <v>363</v>
      </c>
      <c r="D152" s="98" t="s">
        <v>258</v>
      </c>
      <c r="E152" s="70">
        <f>E153</f>
        <v>140082060</v>
      </c>
      <c r="F152" s="90">
        <v>500</v>
      </c>
      <c r="G152" s="57">
        <f t="shared" si="23"/>
        <v>1304508</v>
      </c>
      <c r="H152" s="57">
        <f t="shared" si="23"/>
        <v>1304508</v>
      </c>
      <c r="I152" s="57">
        <f t="shared" si="23"/>
        <v>1304508</v>
      </c>
      <c r="J152" s="57">
        <f>прил4!I141</f>
        <v>100</v>
      </c>
    </row>
    <row r="153" spans="1:10" ht="19.5" customHeight="1">
      <c r="A153" s="92">
        <v>121</v>
      </c>
      <c r="B153" s="92"/>
      <c r="C153" s="54" t="s">
        <v>362</v>
      </c>
      <c r="D153" s="98" t="s">
        <v>258</v>
      </c>
      <c r="E153" s="70">
        <v>140082060</v>
      </c>
      <c r="F153" s="90">
        <v>540</v>
      </c>
      <c r="G153" s="57">
        <v>1304508</v>
      </c>
      <c r="H153" s="57">
        <v>1304508</v>
      </c>
      <c r="I153" s="57">
        <v>1304508</v>
      </c>
      <c r="J153" s="57">
        <f>прил4!I142</f>
        <v>99.79611232284122</v>
      </c>
    </row>
    <row r="154" spans="1:10" s="30" customFormat="1" ht="14.25" customHeight="1">
      <c r="A154" s="92">
        <v>122</v>
      </c>
      <c r="B154" s="119"/>
      <c r="C154" s="120" t="s">
        <v>249</v>
      </c>
      <c r="D154" s="101" t="s">
        <v>245</v>
      </c>
      <c r="E154" s="107"/>
      <c r="F154" s="108"/>
      <c r="G154" s="57">
        <f>G155</f>
        <v>41635</v>
      </c>
      <c r="H154" s="57">
        <f>H155</f>
        <v>46631</v>
      </c>
      <c r="I154" s="57">
        <f>I155</f>
        <v>46631</v>
      </c>
      <c r="J154" s="103">
        <f>J155</f>
        <v>100</v>
      </c>
    </row>
    <row r="155" spans="1:10" ht="14.25" customHeight="1">
      <c r="A155" s="92">
        <v>123</v>
      </c>
      <c r="B155" s="92"/>
      <c r="C155" s="54" t="s">
        <v>246</v>
      </c>
      <c r="D155" s="98" t="s">
        <v>247</v>
      </c>
      <c r="E155" s="70"/>
      <c r="F155" s="90"/>
      <c r="G155" s="57">
        <f>G158+G161</f>
        <v>41635</v>
      </c>
      <c r="H155" s="57">
        <f aca="true" t="shared" si="24" ref="H155:J156">H156</f>
        <v>46631</v>
      </c>
      <c r="I155" s="57">
        <f t="shared" si="24"/>
        <v>46631</v>
      </c>
      <c r="J155" s="103">
        <f t="shared" si="24"/>
        <v>100</v>
      </c>
    </row>
    <row r="156" spans="1:10" ht="39" customHeight="1">
      <c r="A156" s="92">
        <v>124</v>
      </c>
      <c r="B156" s="92"/>
      <c r="C156" s="54" t="s">
        <v>294</v>
      </c>
      <c r="D156" s="98" t="s">
        <v>247</v>
      </c>
      <c r="E156" s="70">
        <v>100000000</v>
      </c>
      <c r="F156" s="90"/>
      <c r="G156" s="57">
        <f>G157</f>
        <v>41635</v>
      </c>
      <c r="H156" s="57">
        <f t="shared" si="24"/>
        <v>46631</v>
      </c>
      <c r="I156" s="57">
        <f t="shared" si="24"/>
        <v>46631</v>
      </c>
      <c r="J156" s="103">
        <f t="shared" si="24"/>
        <v>100</v>
      </c>
    </row>
    <row r="157" spans="1:10" ht="21.75" customHeight="1">
      <c r="A157" s="92">
        <v>125</v>
      </c>
      <c r="B157" s="92"/>
      <c r="C157" s="54" t="s">
        <v>271</v>
      </c>
      <c r="D157" s="98" t="s">
        <v>247</v>
      </c>
      <c r="E157" s="70">
        <v>140000000</v>
      </c>
      <c r="F157" s="90"/>
      <c r="G157" s="57">
        <f>G158+G161</f>
        <v>41635</v>
      </c>
      <c r="H157" s="57">
        <f>H158+H161</f>
        <v>46631</v>
      </c>
      <c r="I157" s="57">
        <f>I158+I161</f>
        <v>46631</v>
      </c>
      <c r="J157" s="103">
        <f>I157/H157*100</f>
        <v>100</v>
      </c>
    </row>
    <row r="158" spans="1:10" ht="72.75" customHeight="1">
      <c r="A158" s="92">
        <v>126</v>
      </c>
      <c r="B158" s="92"/>
      <c r="C158" s="54" t="s">
        <v>274</v>
      </c>
      <c r="D158" s="98" t="s">
        <v>247</v>
      </c>
      <c r="E158" s="70">
        <v>140075550</v>
      </c>
      <c r="F158" s="90"/>
      <c r="G158" s="57">
        <f aca="true" t="shared" si="25" ref="G158:J159">G159</f>
        <v>41635</v>
      </c>
      <c r="H158" s="57">
        <f t="shared" si="25"/>
        <v>41635</v>
      </c>
      <c r="I158" s="57">
        <f t="shared" si="25"/>
        <v>41635</v>
      </c>
      <c r="J158" s="103">
        <f t="shared" si="25"/>
        <v>100</v>
      </c>
    </row>
    <row r="159" spans="1:10" ht="24.75" customHeight="1">
      <c r="A159" s="92">
        <v>127</v>
      </c>
      <c r="B159" s="92"/>
      <c r="C159" s="54" t="s">
        <v>127</v>
      </c>
      <c r="D159" s="98" t="s">
        <v>247</v>
      </c>
      <c r="E159" s="70">
        <v>140075550</v>
      </c>
      <c r="F159" s="90">
        <v>200</v>
      </c>
      <c r="G159" s="57">
        <f t="shared" si="25"/>
        <v>41635</v>
      </c>
      <c r="H159" s="57">
        <f t="shared" si="25"/>
        <v>41635</v>
      </c>
      <c r="I159" s="57">
        <f t="shared" si="25"/>
        <v>41635</v>
      </c>
      <c r="J159" s="103">
        <f t="shared" si="25"/>
        <v>100</v>
      </c>
    </row>
    <row r="160" spans="1:10" ht="26.25" customHeight="1">
      <c r="A160" s="92">
        <v>128</v>
      </c>
      <c r="B160" s="92"/>
      <c r="C160" s="54" t="s">
        <v>128</v>
      </c>
      <c r="D160" s="98" t="s">
        <v>247</v>
      </c>
      <c r="E160" s="70">
        <v>140075550</v>
      </c>
      <c r="F160" s="90">
        <v>240</v>
      </c>
      <c r="G160" s="57">
        <f>прил4!F119</f>
        <v>41635</v>
      </c>
      <c r="H160" s="57">
        <f>прил4!G119</f>
        <v>41635</v>
      </c>
      <c r="I160" s="57">
        <f>прил4!H119</f>
        <v>41635</v>
      </c>
      <c r="J160" s="103">
        <f>J161</f>
        <v>100</v>
      </c>
    </row>
    <row r="161" spans="1:10" ht="80.25" customHeight="1">
      <c r="A161" s="92">
        <v>129</v>
      </c>
      <c r="B161" s="92"/>
      <c r="C161" s="54" t="s">
        <v>275</v>
      </c>
      <c r="D161" s="98" t="s">
        <v>247</v>
      </c>
      <c r="E161" s="70" t="s">
        <v>369</v>
      </c>
      <c r="F161" s="90"/>
      <c r="G161" s="57">
        <f aca="true" t="shared" si="26" ref="G161:I162">G162</f>
        <v>0</v>
      </c>
      <c r="H161" s="57">
        <f t="shared" si="26"/>
        <v>4996</v>
      </c>
      <c r="I161" s="57">
        <f t="shared" si="26"/>
        <v>4996</v>
      </c>
      <c r="J161" s="103">
        <f>J162</f>
        <v>100</v>
      </c>
    </row>
    <row r="162" spans="1:10" ht="27" customHeight="1">
      <c r="A162" s="92">
        <v>130</v>
      </c>
      <c r="B162" s="92"/>
      <c r="C162" s="54" t="s">
        <v>127</v>
      </c>
      <c r="D162" s="98" t="s">
        <v>247</v>
      </c>
      <c r="E162" s="70" t="s">
        <v>369</v>
      </c>
      <c r="F162" s="90">
        <v>200</v>
      </c>
      <c r="G162" s="57">
        <f t="shared" si="26"/>
        <v>0</v>
      </c>
      <c r="H162" s="57">
        <f t="shared" si="26"/>
        <v>4996</v>
      </c>
      <c r="I162" s="57">
        <f t="shared" si="26"/>
        <v>4996</v>
      </c>
      <c r="J162" s="103">
        <f>J163</f>
        <v>100</v>
      </c>
    </row>
    <row r="163" spans="1:10" ht="26.25" customHeight="1">
      <c r="A163" s="92">
        <v>131</v>
      </c>
      <c r="B163" s="92"/>
      <c r="C163" s="54" t="s">
        <v>128</v>
      </c>
      <c r="D163" s="98" t="s">
        <v>247</v>
      </c>
      <c r="E163" s="70" t="s">
        <v>369</v>
      </c>
      <c r="F163" s="90">
        <v>240</v>
      </c>
      <c r="G163" s="57">
        <f>прил4!F124</f>
        <v>0</v>
      </c>
      <c r="H163" s="57">
        <f>прил4!G124</f>
        <v>4996</v>
      </c>
      <c r="I163" s="57">
        <f>прил4!H124</f>
        <v>4996</v>
      </c>
      <c r="J163" s="103">
        <f>I163/H163*100</f>
        <v>100</v>
      </c>
    </row>
    <row r="164" spans="1:10" ht="26.25" customHeight="1">
      <c r="A164" s="92">
        <v>132</v>
      </c>
      <c r="B164" s="92"/>
      <c r="C164" s="54" t="s">
        <v>365</v>
      </c>
      <c r="D164" s="98" t="s">
        <v>63</v>
      </c>
      <c r="E164" s="70"/>
      <c r="F164" s="90"/>
      <c r="G164" s="57">
        <v>48528</v>
      </c>
      <c r="H164" s="57">
        <v>48528</v>
      </c>
      <c r="I164" s="57">
        <v>48528</v>
      </c>
      <c r="J164" s="103">
        <f aca="true" t="shared" si="27" ref="J164:J170">I164/H164*100</f>
        <v>100</v>
      </c>
    </row>
    <row r="165" spans="1:10" ht="26.25" customHeight="1">
      <c r="A165" s="92">
        <v>133</v>
      </c>
      <c r="B165" s="92"/>
      <c r="C165" s="54" t="s">
        <v>353</v>
      </c>
      <c r="D165" s="98" t="s">
        <v>355</v>
      </c>
      <c r="E165" s="70"/>
      <c r="F165" s="90"/>
      <c r="G165" s="57">
        <v>48528</v>
      </c>
      <c r="H165" s="57">
        <v>48528</v>
      </c>
      <c r="I165" s="57">
        <v>48528</v>
      </c>
      <c r="J165" s="103">
        <f t="shared" si="27"/>
        <v>100</v>
      </c>
    </row>
    <row r="166" spans="1:10" ht="42.75" customHeight="1">
      <c r="A166" s="92">
        <v>134</v>
      </c>
      <c r="B166" s="92"/>
      <c r="C166" s="54" t="s">
        <v>294</v>
      </c>
      <c r="D166" s="98" t="s">
        <v>355</v>
      </c>
      <c r="E166" s="98" t="s">
        <v>366</v>
      </c>
      <c r="F166" s="90"/>
      <c r="G166" s="57">
        <v>48528</v>
      </c>
      <c r="H166" s="57">
        <v>48528</v>
      </c>
      <c r="I166" s="57">
        <v>48528</v>
      </c>
      <c r="J166" s="103">
        <f t="shared" si="27"/>
        <v>100</v>
      </c>
    </row>
    <row r="167" spans="1:10" ht="16.5" customHeight="1">
      <c r="A167" s="92">
        <v>135</v>
      </c>
      <c r="B167" s="92"/>
      <c r="C167" s="54" t="s">
        <v>271</v>
      </c>
      <c r="D167" s="98" t="s">
        <v>355</v>
      </c>
      <c r="E167" s="98" t="s">
        <v>356</v>
      </c>
      <c r="F167" s="90"/>
      <c r="G167" s="57">
        <v>48528</v>
      </c>
      <c r="H167" s="57">
        <v>48528</v>
      </c>
      <c r="I167" s="57">
        <v>48528</v>
      </c>
      <c r="J167" s="103">
        <f t="shared" si="27"/>
        <v>100</v>
      </c>
    </row>
    <row r="168" spans="1:10" ht="78" customHeight="1">
      <c r="A168" s="92">
        <v>136</v>
      </c>
      <c r="B168" s="92"/>
      <c r="C168" s="54" t="s">
        <v>431</v>
      </c>
      <c r="D168" s="98" t="s">
        <v>355</v>
      </c>
      <c r="E168" s="98" t="s">
        <v>367</v>
      </c>
      <c r="F168" s="90"/>
      <c r="G168" s="57">
        <v>48528</v>
      </c>
      <c r="H168" s="57">
        <v>48528</v>
      </c>
      <c r="I168" s="57">
        <v>48528</v>
      </c>
      <c r="J168" s="103">
        <f t="shared" si="27"/>
        <v>100</v>
      </c>
    </row>
    <row r="169" spans="1:10" ht="30.75" customHeight="1">
      <c r="A169" s="92">
        <v>137</v>
      </c>
      <c r="B169" s="92"/>
      <c r="C169" s="54" t="s">
        <v>363</v>
      </c>
      <c r="D169" s="98" t="s">
        <v>355</v>
      </c>
      <c r="E169" s="98" t="s">
        <v>367</v>
      </c>
      <c r="F169" s="90">
        <v>500</v>
      </c>
      <c r="G169" s="57">
        <v>48528</v>
      </c>
      <c r="H169" s="57">
        <v>48528</v>
      </c>
      <c r="I169" s="57">
        <v>48528</v>
      </c>
      <c r="J169" s="103">
        <f t="shared" si="27"/>
        <v>100</v>
      </c>
    </row>
    <row r="170" spans="1:10" ht="30.75" customHeight="1">
      <c r="A170" s="92">
        <v>138</v>
      </c>
      <c r="B170" s="92"/>
      <c r="C170" s="54" t="s">
        <v>362</v>
      </c>
      <c r="D170" s="98" t="s">
        <v>355</v>
      </c>
      <c r="E170" s="98" t="s">
        <v>367</v>
      </c>
      <c r="F170" s="90">
        <v>540</v>
      </c>
      <c r="G170" s="57">
        <v>48528</v>
      </c>
      <c r="H170" s="57">
        <v>48528</v>
      </c>
      <c r="I170" s="57">
        <v>48528</v>
      </c>
      <c r="J170" s="103">
        <f t="shared" si="27"/>
        <v>100</v>
      </c>
    </row>
    <row r="171" spans="1:10" s="30" customFormat="1" ht="27.75" customHeight="1">
      <c r="A171" s="92">
        <v>139</v>
      </c>
      <c r="B171" s="119">
        <v>85</v>
      </c>
      <c r="C171" s="120" t="s">
        <v>287</v>
      </c>
      <c r="D171" s="101" t="s">
        <v>284</v>
      </c>
      <c r="E171" s="107"/>
      <c r="F171" s="101"/>
      <c r="G171" s="57">
        <f>G172</f>
        <v>44847</v>
      </c>
      <c r="H171" s="57">
        <f>H172</f>
        <v>44848.29</v>
      </c>
      <c r="I171" s="57">
        <f>I172</f>
        <v>44848.29</v>
      </c>
      <c r="J171" s="103">
        <f>I171/H171*100</f>
        <v>100</v>
      </c>
    </row>
    <row r="172" spans="1:10" s="7" customFormat="1" ht="18.75" customHeight="1">
      <c r="A172" s="92">
        <v>140</v>
      </c>
      <c r="B172" s="93">
        <v>86</v>
      </c>
      <c r="C172" s="54" t="s">
        <v>288</v>
      </c>
      <c r="D172" s="122" t="s">
        <v>284</v>
      </c>
      <c r="E172" s="62"/>
      <c r="F172" s="122"/>
      <c r="G172" s="57">
        <f>G174</f>
        <v>44847</v>
      </c>
      <c r="H172" s="57">
        <f>H174</f>
        <v>44848.29</v>
      </c>
      <c r="I172" s="57">
        <f>I174</f>
        <v>44848.29</v>
      </c>
      <c r="J172" s="103">
        <f>I172/H172*100</f>
        <v>100</v>
      </c>
    </row>
    <row r="173" spans="1:10" ht="12.75" customHeight="1" hidden="1">
      <c r="A173" s="92">
        <v>141</v>
      </c>
      <c r="B173" s="92">
        <v>804</v>
      </c>
      <c r="C173" s="54" t="s">
        <v>137</v>
      </c>
      <c r="D173" s="98" t="s">
        <v>98</v>
      </c>
      <c r="E173" s="70" t="s">
        <v>71</v>
      </c>
      <c r="F173" s="98"/>
      <c r="G173" s="57" t="e">
        <f>#REF!</f>
        <v>#REF!</v>
      </c>
      <c r="H173" s="57" t="e">
        <f>#REF!</f>
        <v>#REF!</v>
      </c>
      <c r="I173" s="57" t="e">
        <f>#REF!</f>
        <v>#REF!</v>
      </c>
      <c r="J173" s="103" t="e">
        <f>I173/H173*100</f>
        <v>#REF!</v>
      </c>
    </row>
    <row r="174" spans="1:10" ht="21" customHeight="1">
      <c r="A174" s="92">
        <v>142</v>
      </c>
      <c r="B174" s="92"/>
      <c r="C174" s="54" t="s">
        <v>289</v>
      </c>
      <c r="D174" s="122" t="s">
        <v>284</v>
      </c>
      <c r="E174" s="70">
        <v>200000000</v>
      </c>
      <c r="F174" s="98"/>
      <c r="G174" s="57">
        <f>G175</f>
        <v>44847</v>
      </c>
      <c r="H174" s="57">
        <f>H175</f>
        <v>44848.29</v>
      </c>
      <c r="I174" s="57">
        <f>I175</f>
        <v>44848.29</v>
      </c>
      <c r="J174" s="103">
        <f>I174/H174*100</f>
        <v>100</v>
      </c>
    </row>
    <row r="175" spans="1:10" ht="30.75" customHeight="1">
      <c r="A175" s="92">
        <v>143</v>
      </c>
      <c r="B175" s="92"/>
      <c r="C175" s="54" t="s">
        <v>423</v>
      </c>
      <c r="D175" s="122" t="s">
        <v>284</v>
      </c>
      <c r="E175" s="70">
        <v>220080610</v>
      </c>
      <c r="F175" s="98"/>
      <c r="G175" s="57">
        <f aca="true" t="shared" si="28" ref="G175:J176">G176</f>
        <v>44847</v>
      </c>
      <c r="H175" s="57">
        <f t="shared" si="28"/>
        <v>44848.29</v>
      </c>
      <c r="I175" s="57">
        <f t="shared" si="28"/>
        <v>44848.29</v>
      </c>
      <c r="J175" s="103">
        <f t="shared" si="28"/>
        <v>100</v>
      </c>
    </row>
    <row r="176" spans="1:10" ht="27.75" customHeight="1">
      <c r="A176" s="92">
        <v>144</v>
      </c>
      <c r="B176" s="92"/>
      <c r="C176" s="54" t="s">
        <v>127</v>
      </c>
      <c r="D176" s="122" t="s">
        <v>284</v>
      </c>
      <c r="E176" s="70">
        <f>E175</f>
        <v>220080610</v>
      </c>
      <c r="F176" s="98" t="s">
        <v>135</v>
      </c>
      <c r="G176" s="57">
        <f t="shared" si="28"/>
        <v>44847</v>
      </c>
      <c r="H176" s="57">
        <f t="shared" si="28"/>
        <v>44848.29</v>
      </c>
      <c r="I176" s="57">
        <f t="shared" si="28"/>
        <v>44848.29</v>
      </c>
      <c r="J176" s="103">
        <f t="shared" si="28"/>
        <v>100</v>
      </c>
    </row>
    <row r="177" spans="1:10" ht="27" customHeight="1">
      <c r="A177" s="92">
        <v>145</v>
      </c>
      <c r="B177" s="92"/>
      <c r="C177" s="54" t="s">
        <v>128</v>
      </c>
      <c r="D177" s="122" t="s">
        <v>284</v>
      </c>
      <c r="E177" s="70">
        <v>220080610</v>
      </c>
      <c r="F177" s="98" t="s">
        <v>111</v>
      </c>
      <c r="G177" s="57">
        <f>прил4!F141</f>
        <v>44847</v>
      </c>
      <c r="H177" s="57">
        <f>прил4!G141</f>
        <v>44848.29</v>
      </c>
      <c r="I177" s="57">
        <f>прил4!H141</f>
        <v>44848.29</v>
      </c>
      <c r="J177" s="103">
        <f>I177/H177*100</f>
        <v>100</v>
      </c>
    </row>
    <row r="178" spans="1:10" ht="27" customHeight="1">
      <c r="A178" s="92">
        <v>146</v>
      </c>
      <c r="B178" s="92"/>
      <c r="C178" s="54" t="str">
        <f>прил4!B188</f>
        <v> Прочие межбюджетные трансферты общего характера</v>
      </c>
      <c r="D178" s="122" t="s">
        <v>345</v>
      </c>
      <c r="E178" s="70"/>
      <c r="F178" s="98"/>
      <c r="G178" s="57">
        <v>16452.1</v>
      </c>
      <c r="H178" s="57">
        <v>16452.1</v>
      </c>
      <c r="I178" s="57">
        <v>16452.1</v>
      </c>
      <c r="J178" s="103">
        <f aca="true" t="shared" si="29" ref="J178:J183">I178/H178*100</f>
        <v>100</v>
      </c>
    </row>
    <row r="179" spans="1:10" ht="27" customHeight="1">
      <c r="A179" s="92">
        <v>147</v>
      </c>
      <c r="B179" s="92"/>
      <c r="C179" s="54" t="str">
        <f>C178</f>
        <v> Прочие межбюджетные трансферты общего характера</v>
      </c>
      <c r="D179" s="122" t="s">
        <v>345</v>
      </c>
      <c r="E179" s="70"/>
      <c r="F179" s="98"/>
      <c r="G179" s="57">
        <v>16452.1</v>
      </c>
      <c r="H179" s="57">
        <v>16452.1</v>
      </c>
      <c r="I179" s="57">
        <v>16452.1</v>
      </c>
      <c r="J179" s="103">
        <f t="shared" si="29"/>
        <v>100</v>
      </c>
    </row>
    <row r="180" spans="1:10" ht="27" customHeight="1">
      <c r="A180" s="92">
        <v>148</v>
      </c>
      <c r="B180" s="92"/>
      <c r="C180" s="54" t="str">
        <f>C179</f>
        <v> Прочие межбюджетные трансферты общего характера</v>
      </c>
      <c r="D180" s="122" t="s">
        <v>345</v>
      </c>
      <c r="E180" s="70">
        <v>8110082090</v>
      </c>
      <c r="F180" s="98"/>
      <c r="G180" s="57">
        <v>16452.1</v>
      </c>
      <c r="H180" s="57">
        <v>16452.1</v>
      </c>
      <c r="I180" s="57">
        <v>16452.1</v>
      </c>
      <c r="J180" s="103">
        <f t="shared" si="29"/>
        <v>100</v>
      </c>
    </row>
    <row r="181" spans="1:10" ht="63" customHeight="1">
      <c r="A181" s="92">
        <v>149</v>
      </c>
      <c r="B181" s="92"/>
      <c r="C181" s="54" t="str">
        <f>прил4!B190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D181" s="122" t="s">
        <v>345</v>
      </c>
      <c r="E181" s="70">
        <v>8110082090</v>
      </c>
      <c r="F181" s="98"/>
      <c r="G181" s="57">
        <v>16452.1</v>
      </c>
      <c r="H181" s="57">
        <v>16452.1</v>
      </c>
      <c r="I181" s="57">
        <v>16452.1</v>
      </c>
      <c r="J181" s="103">
        <f t="shared" si="29"/>
        <v>100</v>
      </c>
    </row>
    <row r="182" spans="1:10" ht="27" customHeight="1">
      <c r="A182" s="92">
        <v>150</v>
      </c>
      <c r="B182" s="92"/>
      <c r="C182" s="54" t="str">
        <f>C176</f>
        <v>Закупка товаров, работ и услуг для государственных (муниципальных) нужд</v>
      </c>
      <c r="D182" s="122" t="s">
        <v>345</v>
      </c>
      <c r="E182" s="70">
        <v>8110082090</v>
      </c>
      <c r="F182" s="98" t="s">
        <v>359</v>
      </c>
      <c r="G182" s="57">
        <v>16452.1</v>
      </c>
      <c r="H182" s="57">
        <v>16452.1</v>
      </c>
      <c r="I182" s="57">
        <v>16452.1</v>
      </c>
      <c r="J182" s="103">
        <f t="shared" si="29"/>
        <v>100</v>
      </c>
    </row>
    <row r="183" spans="1:10" ht="27" customHeight="1">
      <c r="A183" s="92">
        <v>151</v>
      </c>
      <c r="B183" s="92"/>
      <c r="C183" s="54" t="str">
        <f>C177</f>
        <v>Иные закупки товаров, работ и услуг для обеспечения государственных (муниципальных) нужд</v>
      </c>
      <c r="D183" s="122" t="s">
        <v>345</v>
      </c>
      <c r="E183" s="70">
        <v>8110082090</v>
      </c>
      <c r="F183" s="98" t="s">
        <v>360</v>
      </c>
      <c r="G183" s="57">
        <v>16452.1</v>
      </c>
      <c r="H183" s="57">
        <v>16452.1</v>
      </c>
      <c r="I183" s="57">
        <v>16452.1</v>
      </c>
      <c r="J183" s="103">
        <f t="shared" si="29"/>
        <v>100</v>
      </c>
    </row>
    <row r="184" spans="1:10" s="6" customFormat="1" ht="12" customHeight="1">
      <c r="A184" s="92"/>
      <c r="B184" s="94"/>
      <c r="C184" s="66" t="s">
        <v>206</v>
      </c>
      <c r="D184" s="123"/>
      <c r="E184" s="123"/>
      <c r="F184" s="123"/>
      <c r="G184" s="48">
        <f>G15</f>
        <v>6349861.9399999995</v>
      </c>
      <c r="H184" s="48">
        <f>H15</f>
        <v>13013303.869999997</v>
      </c>
      <c r="I184" s="48">
        <f>I15</f>
        <v>12999948.499999998</v>
      </c>
      <c r="J184" s="96">
        <f>I184/H184*100</f>
        <v>99.89737141210705</v>
      </c>
    </row>
    <row r="189" ht="1.5" customHeight="1"/>
    <row r="190" ht="12" hidden="1"/>
    <row r="191" ht="12" hidden="1"/>
    <row r="192" ht="12" hidden="1"/>
    <row r="193" ht="12" hidden="1"/>
    <row r="194" ht="12" hidden="1"/>
    <row r="195" spans="1:6" ht="8.25" customHeight="1" hidden="1">
      <c r="A195" s="175"/>
      <c r="B195" s="175"/>
      <c r="C195" s="175"/>
      <c r="D195" s="175"/>
      <c r="E195" s="175"/>
      <c r="F195" s="175"/>
    </row>
  </sheetData>
  <sheetProtection/>
  <mergeCells count="39">
    <mergeCell ref="I40:I41"/>
    <mergeCell ref="I70:I71"/>
    <mergeCell ref="I100:I101"/>
    <mergeCell ref="J40:J41"/>
    <mergeCell ref="J100:J101"/>
    <mergeCell ref="H40:H41"/>
    <mergeCell ref="B40:B41"/>
    <mergeCell ref="G40:G41"/>
    <mergeCell ref="E70:E71"/>
    <mergeCell ref="F70:F71"/>
    <mergeCell ref="C40:C41"/>
    <mergeCell ref="H100:H101"/>
    <mergeCell ref="B1:D1"/>
    <mergeCell ref="B2:D2"/>
    <mergeCell ref="B3:D3"/>
    <mergeCell ref="A70:A71"/>
    <mergeCell ref="B70:B71"/>
    <mergeCell ref="C70:C71"/>
    <mergeCell ref="D70:D71"/>
    <mergeCell ref="A10:H10"/>
    <mergeCell ref="H70:H71"/>
    <mergeCell ref="A40:A41"/>
    <mergeCell ref="A100:A101"/>
    <mergeCell ref="B100:B101"/>
    <mergeCell ref="D100:D101"/>
    <mergeCell ref="G100:G101"/>
    <mergeCell ref="G70:G71"/>
    <mergeCell ref="A195:B195"/>
    <mergeCell ref="C195:F195"/>
    <mergeCell ref="C8:G8"/>
    <mergeCell ref="C9:G9"/>
    <mergeCell ref="D40:D41"/>
    <mergeCell ref="E40:E41"/>
    <mergeCell ref="D4:J4"/>
    <mergeCell ref="D5:J5"/>
    <mergeCell ref="D6:J6"/>
    <mergeCell ref="F40:F41"/>
    <mergeCell ref="D15:F15"/>
    <mergeCell ref="D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8515625" style="4" customWidth="1"/>
    <col min="2" max="2" width="0.13671875" style="4" customWidth="1"/>
    <col min="3" max="3" width="52.421875" style="4" customWidth="1"/>
    <col min="4" max="4" width="4.421875" style="4" customWidth="1"/>
    <col min="5" max="5" width="5.421875" style="4" customWidth="1"/>
    <col min="6" max="6" width="9.00390625" style="4" customWidth="1"/>
    <col min="7" max="7" width="3.8515625" style="4" customWidth="1"/>
    <col min="8" max="8" width="10.00390625" style="4" customWidth="1"/>
    <col min="9" max="9" width="10.421875" style="4" customWidth="1"/>
    <col min="10" max="10" width="10.57421875" style="4" customWidth="1"/>
    <col min="11" max="11" width="7.421875" style="4" customWidth="1"/>
    <col min="12" max="16384" width="9.140625" style="5" customWidth="1"/>
  </cols>
  <sheetData>
    <row r="1" spans="2:5" ht="1.5" customHeight="1">
      <c r="B1" s="175"/>
      <c r="C1" s="175"/>
      <c r="D1" s="175"/>
      <c r="E1" s="175"/>
    </row>
    <row r="2" spans="2:5" ht="12" hidden="1">
      <c r="B2" s="175"/>
      <c r="C2" s="175"/>
      <c r="D2" s="175"/>
      <c r="E2" s="175"/>
    </row>
    <row r="3" spans="2:5" ht="0.75" customHeight="1">
      <c r="B3" s="175"/>
      <c r="C3" s="175"/>
      <c r="D3" s="175"/>
      <c r="E3" s="175"/>
    </row>
    <row r="4" spans="2:11" ht="12">
      <c r="B4" s="3"/>
      <c r="C4" s="3"/>
      <c r="D4" s="3"/>
      <c r="E4" s="175" t="s">
        <v>209</v>
      </c>
      <c r="F4" s="175"/>
      <c r="G4" s="175"/>
      <c r="H4" s="175"/>
      <c r="I4" s="201"/>
      <c r="J4" s="201"/>
      <c r="K4" s="201"/>
    </row>
    <row r="5" spans="2:11" ht="12">
      <c r="B5" s="3"/>
      <c r="C5" s="3"/>
      <c r="D5" s="3"/>
      <c r="E5" s="175" t="s">
        <v>437</v>
      </c>
      <c r="F5" s="175"/>
      <c r="G5" s="175"/>
      <c r="H5" s="175"/>
      <c r="I5" s="201"/>
      <c r="J5" s="201"/>
      <c r="K5" s="201"/>
    </row>
    <row r="6" spans="2:11" ht="12">
      <c r="B6" s="3"/>
      <c r="C6" s="3"/>
      <c r="D6" s="3"/>
      <c r="E6" s="175" t="s">
        <v>120</v>
      </c>
      <c r="F6" s="175"/>
      <c r="G6" s="175"/>
      <c r="H6" s="175"/>
      <c r="I6" s="201"/>
      <c r="J6" s="201"/>
      <c r="K6" s="201"/>
    </row>
    <row r="7" spans="2:11" ht="12">
      <c r="B7" s="3"/>
      <c r="C7" s="3"/>
      <c r="D7" s="3"/>
      <c r="E7" s="175" t="s">
        <v>444</v>
      </c>
      <c r="F7" s="175"/>
      <c r="G7" s="175"/>
      <c r="H7" s="175"/>
      <c r="I7" s="201"/>
      <c r="J7" s="201"/>
      <c r="K7" s="201"/>
    </row>
    <row r="8" spans="2:11" ht="0.75" customHeight="1" hidden="1">
      <c r="B8" s="3"/>
      <c r="C8" s="175"/>
      <c r="D8" s="175"/>
      <c r="E8" s="175"/>
      <c r="F8" s="175"/>
      <c r="G8" s="175"/>
      <c r="H8" s="175"/>
      <c r="I8" s="42"/>
      <c r="J8" s="42"/>
      <c r="K8" s="42"/>
    </row>
    <row r="9" spans="2:11" ht="12" hidden="1">
      <c r="B9" s="3"/>
      <c r="C9" s="175"/>
      <c r="D9" s="175"/>
      <c r="E9" s="175"/>
      <c r="F9" s="175"/>
      <c r="G9" s="175"/>
      <c r="H9" s="175"/>
      <c r="I9" s="42"/>
      <c r="J9" s="42"/>
      <c r="K9" s="42"/>
    </row>
    <row r="10" spans="1:9" ht="24.75" customHeight="1">
      <c r="A10" s="213" t="s">
        <v>445</v>
      </c>
      <c r="B10" s="213"/>
      <c r="C10" s="213"/>
      <c r="D10" s="213"/>
      <c r="E10" s="213"/>
      <c r="F10" s="213"/>
      <c r="G10" s="213"/>
      <c r="H10" s="213"/>
      <c r="I10" s="213"/>
    </row>
    <row r="11" spans="1:4" ht="9.75" customHeight="1" hidden="1">
      <c r="A11" s="88"/>
      <c r="B11" s="88"/>
      <c r="C11" s="89"/>
      <c r="D11" s="89"/>
    </row>
    <row r="12" spans="1:4" ht="18.75" customHeight="1">
      <c r="A12" s="88"/>
      <c r="B12" s="88"/>
      <c r="C12" s="89"/>
      <c r="D12" s="89"/>
    </row>
    <row r="13" spans="1:11" ht="48" customHeight="1">
      <c r="A13" s="90" t="s">
        <v>11</v>
      </c>
      <c r="B13" s="91" t="s">
        <v>90</v>
      </c>
      <c r="C13" s="54" t="s">
        <v>151</v>
      </c>
      <c r="D13" s="54" t="s">
        <v>198</v>
      </c>
      <c r="E13" s="90" t="s">
        <v>67</v>
      </c>
      <c r="F13" s="90" t="s">
        <v>152</v>
      </c>
      <c r="G13" s="90" t="s">
        <v>153</v>
      </c>
      <c r="H13" s="90" t="s">
        <v>122</v>
      </c>
      <c r="I13" s="90" t="s">
        <v>125</v>
      </c>
      <c r="J13" s="90" t="s">
        <v>124</v>
      </c>
      <c r="K13" s="90" t="s">
        <v>126</v>
      </c>
    </row>
    <row r="14" spans="1:11" ht="12" customHeight="1">
      <c r="A14" s="92"/>
      <c r="B14" s="92">
        <v>1</v>
      </c>
      <c r="C14" s="90">
        <v>1</v>
      </c>
      <c r="D14" s="90">
        <v>2</v>
      </c>
      <c r="E14" s="90">
        <v>3</v>
      </c>
      <c r="F14" s="92">
        <v>4</v>
      </c>
      <c r="G14" s="92">
        <v>5</v>
      </c>
      <c r="H14" s="92">
        <v>6</v>
      </c>
      <c r="I14" s="92">
        <v>7</v>
      </c>
      <c r="J14" s="92">
        <v>8</v>
      </c>
      <c r="K14" s="92">
        <v>9</v>
      </c>
    </row>
    <row r="15" spans="1:11" s="6" customFormat="1" ht="14.25" customHeight="1">
      <c r="A15" s="94">
        <v>1</v>
      </c>
      <c r="B15" s="94">
        <v>804</v>
      </c>
      <c r="C15" s="95" t="s">
        <v>306</v>
      </c>
      <c r="D15" s="95">
        <v>805</v>
      </c>
      <c r="E15" s="207"/>
      <c r="F15" s="207"/>
      <c r="G15" s="207"/>
      <c r="H15" s="142">
        <f>H17+H73+H86+H99+H124+H148+H152+H160+H165+H172</f>
        <v>6349861.9399999995</v>
      </c>
      <c r="I15" s="142">
        <f>I17+I73+I86+I99+I124+I148+I152+I160+I165+I172</f>
        <v>13013303.869999997</v>
      </c>
      <c r="J15" s="142">
        <f>J17+J73+J86+J99+J124+J148+J152+J160+J165+J172</f>
        <v>12999948.499999998</v>
      </c>
      <c r="K15" s="128">
        <f>J15/I15*100</f>
        <v>99.89737141210705</v>
      </c>
    </row>
    <row r="16" spans="1:11" ht="39.75" customHeight="1" hidden="1">
      <c r="A16" s="92">
        <v>2</v>
      </c>
      <c r="B16" s="92">
        <v>804</v>
      </c>
      <c r="C16" s="97"/>
      <c r="D16" s="97"/>
      <c r="E16" s="98" t="s">
        <v>22</v>
      </c>
      <c r="F16" s="99"/>
      <c r="G16" s="99"/>
      <c r="H16" s="144">
        <f>H18+H27+H46+H52</f>
        <v>3622353.34</v>
      </c>
      <c r="I16" s="144">
        <f>I18+I27+I46+I52</f>
        <v>4142981.5099999993</v>
      </c>
      <c r="J16" s="144">
        <f>J18+J27+J46+J52</f>
        <v>4136827.0699999994</v>
      </c>
      <c r="K16" s="128">
        <f aca="true" t="shared" si="0" ref="K16:K56">J16/I16*100</f>
        <v>99.8514490111736</v>
      </c>
    </row>
    <row r="17" spans="1:11" ht="15" customHeight="1">
      <c r="A17" s="92">
        <v>2</v>
      </c>
      <c r="B17" s="92">
        <v>804</v>
      </c>
      <c r="C17" s="97" t="s">
        <v>13</v>
      </c>
      <c r="D17" s="145">
        <v>805</v>
      </c>
      <c r="E17" s="146" t="s">
        <v>54</v>
      </c>
      <c r="F17" s="104"/>
      <c r="G17" s="104"/>
      <c r="H17" s="144">
        <f>H18+H29+H46+H52</f>
        <v>3622353.34</v>
      </c>
      <c r="I17" s="144">
        <f>I18+I27+I46+I52</f>
        <v>4142981.5099999993</v>
      </c>
      <c r="J17" s="144">
        <f>J18+J27+J46+J52</f>
        <v>4136827.0699999994</v>
      </c>
      <c r="K17" s="128">
        <f t="shared" si="0"/>
        <v>99.8514490111736</v>
      </c>
    </row>
    <row r="18" spans="1:11" ht="28.5" customHeight="1">
      <c r="A18" s="92">
        <v>3</v>
      </c>
      <c r="B18" s="92">
        <v>804</v>
      </c>
      <c r="C18" s="54" t="s">
        <v>95</v>
      </c>
      <c r="D18" s="145">
        <v>805</v>
      </c>
      <c r="E18" s="98" t="s">
        <v>55</v>
      </c>
      <c r="F18" s="104"/>
      <c r="G18" s="98"/>
      <c r="H18" s="147">
        <f aca="true" t="shared" si="1" ref="H18:J19">H19</f>
        <v>729204</v>
      </c>
      <c r="I18" s="147">
        <f t="shared" si="1"/>
        <v>737038.76</v>
      </c>
      <c r="J18" s="147">
        <f t="shared" si="1"/>
        <v>737038.76</v>
      </c>
      <c r="K18" s="128">
        <f t="shared" si="0"/>
        <v>100</v>
      </c>
    </row>
    <row r="19" spans="1:11" ht="24.75" customHeight="1">
      <c r="A19" s="92">
        <v>4</v>
      </c>
      <c r="B19" s="92">
        <v>804</v>
      </c>
      <c r="C19" s="54" t="s">
        <v>143</v>
      </c>
      <c r="D19" s="145">
        <v>805</v>
      </c>
      <c r="E19" s="98" t="s">
        <v>55</v>
      </c>
      <c r="F19" s="70">
        <v>9100000000</v>
      </c>
      <c r="G19" s="98"/>
      <c r="H19" s="144">
        <f t="shared" si="1"/>
        <v>729204</v>
      </c>
      <c r="I19" s="144">
        <f t="shared" si="1"/>
        <v>737038.76</v>
      </c>
      <c r="J19" s="144">
        <f t="shared" si="1"/>
        <v>737038.76</v>
      </c>
      <c r="K19" s="128">
        <f t="shared" si="0"/>
        <v>100</v>
      </c>
    </row>
    <row r="20" spans="1:11" ht="21" customHeight="1">
      <c r="A20" s="92">
        <v>5</v>
      </c>
      <c r="B20" s="92">
        <v>804</v>
      </c>
      <c r="C20" s="54" t="s">
        <v>144</v>
      </c>
      <c r="D20" s="145">
        <v>805</v>
      </c>
      <c r="E20" s="98" t="s">
        <v>55</v>
      </c>
      <c r="F20" s="70">
        <v>9110000000</v>
      </c>
      <c r="G20" s="98"/>
      <c r="H20" s="144">
        <f>H24</f>
        <v>729204</v>
      </c>
      <c r="I20" s="144">
        <f>I24+I21</f>
        <v>737038.76</v>
      </c>
      <c r="J20" s="144">
        <f>J24+J21</f>
        <v>737038.76</v>
      </c>
      <c r="K20" s="128">
        <f t="shared" si="0"/>
        <v>100</v>
      </c>
    </row>
    <row r="21" spans="1:11" ht="87" customHeight="1">
      <c r="A21" s="94">
        <v>9</v>
      </c>
      <c r="B21" s="92"/>
      <c r="C21" s="54" t="str">
        <f>прил5!C21</f>
        <v>Расходы связанные с повышением с 1 октября 2019года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v>
      </c>
      <c r="D21" s="145">
        <v>805</v>
      </c>
      <c r="E21" s="98" t="s">
        <v>55</v>
      </c>
      <c r="F21" s="70">
        <v>9110010380</v>
      </c>
      <c r="G21" s="98"/>
      <c r="H21" s="144">
        <v>0</v>
      </c>
      <c r="I21" s="144">
        <f>I22</f>
        <v>5240</v>
      </c>
      <c r="J21" s="144">
        <f>I21</f>
        <v>5240</v>
      </c>
      <c r="K21" s="128">
        <f t="shared" si="0"/>
        <v>100</v>
      </c>
    </row>
    <row r="22" spans="1:11" ht="54.75" customHeight="1">
      <c r="A22" s="92">
        <v>10</v>
      </c>
      <c r="B22" s="92"/>
      <c r="C22" s="54" t="str">
        <f>C31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2" s="145">
        <v>805</v>
      </c>
      <c r="E22" s="98" t="s">
        <v>55</v>
      </c>
      <c r="F22" s="70">
        <f>F21</f>
        <v>9110010380</v>
      </c>
      <c r="G22" s="98"/>
      <c r="H22" s="144">
        <v>0</v>
      </c>
      <c r="I22" s="144">
        <f>I23</f>
        <v>5240</v>
      </c>
      <c r="J22" s="144">
        <f>I22</f>
        <v>5240</v>
      </c>
      <c r="K22" s="128">
        <f t="shared" si="0"/>
        <v>100</v>
      </c>
    </row>
    <row r="23" spans="1:11" ht="21" customHeight="1">
      <c r="A23" s="92">
        <v>11</v>
      </c>
      <c r="B23" s="92"/>
      <c r="C23" s="54" t="str">
        <f>C32</f>
        <v>Расходы на выплату персоналу государственных (муниципальных) органов</v>
      </c>
      <c r="D23" s="145">
        <v>805</v>
      </c>
      <c r="E23" s="98" t="s">
        <v>55</v>
      </c>
      <c r="F23" s="70">
        <f>F22</f>
        <v>9110010380</v>
      </c>
      <c r="G23" s="98"/>
      <c r="H23" s="144">
        <v>0</v>
      </c>
      <c r="I23" s="144">
        <v>5240</v>
      </c>
      <c r="J23" s="144">
        <f>I23</f>
        <v>5240</v>
      </c>
      <c r="K23" s="128">
        <f t="shared" si="0"/>
        <v>100</v>
      </c>
    </row>
    <row r="24" spans="1:11" ht="55.5" customHeight="1">
      <c r="A24" s="94">
        <v>12</v>
      </c>
      <c r="B24" s="92">
        <v>804</v>
      </c>
      <c r="C24" s="54" t="s">
        <v>115</v>
      </c>
      <c r="D24" s="145">
        <v>805</v>
      </c>
      <c r="E24" s="98" t="s">
        <v>55</v>
      </c>
      <c r="F24" s="70">
        <v>9110080210</v>
      </c>
      <c r="G24" s="98"/>
      <c r="H24" s="144">
        <f>H25</f>
        <v>729204</v>
      </c>
      <c r="I24" s="144">
        <f>I25</f>
        <v>731798.76</v>
      </c>
      <c r="J24" s="144">
        <f>J25</f>
        <v>731798.76</v>
      </c>
      <c r="K24" s="128">
        <f t="shared" si="0"/>
        <v>100</v>
      </c>
    </row>
    <row r="25" spans="1:11" ht="50.25" customHeight="1">
      <c r="A25" s="92">
        <v>13</v>
      </c>
      <c r="B25" s="92">
        <v>804</v>
      </c>
      <c r="C25" s="54" t="s">
        <v>116</v>
      </c>
      <c r="D25" s="145">
        <v>805</v>
      </c>
      <c r="E25" s="98" t="s">
        <v>55</v>
      </c>
      <c r="F25" s="70">
        <v>9110080210</v>
      </c>
      <c r="G25" s="90">
        <v>100</v>
      </c>
      <c r="H25" s="144">
        <f>+H26</f>
        <v>729204</v>
      </c>
      <c r="I25" s="144">
        <f>+I26</f>
        <v>731798.76</v>
      </c>
      <c r="J25" s="144">
        <f>+J26</f>
        <v>731798.76</v>
      </c>
      <c r="K25" s="128">
        <f t="shared" si="0"/>
        <v>100</v>
      </c>
    </row>
    <row r="26" spans="1:11" ht="27" customHeight="1">
      <c r="A26" s="92">
        <v>14</v>
      </c>
      <c r="B26" s="92">
        <v>804</v>
      </c>
      <c r="C26" s="54" t="s">
        <v>117</v>
      </c>
      <c r="D26" s="145">
        <v>805</v>
      </c>
      <c r="E26" s="98" t="s">
        <v>55</v>
      </c>
      <c r="F26" s="70">
        <v>9110080210</v>
      </c>
      <c r="G26" s="90">
        <v>120</v>
      </c>
      <c r="H26" s="144">
        <v>729204</v>
      </c>
      <c r="I26" s="144">
        <v>731798.76</v>
      </c>
      <c r="J26" s="144">
        <v>731798.76</v>
      </c>
      <c r="K26" s="128">
        <f t="shared" si="0"/>
        <v>100</v>
      </c>
    </row>
    <row r="27" spans="1:11" ht="30.75" customHeight="1">
      <c r="A27" s="94">
        <v>15</v>
      </c>
      <c r="B27" s="92">
        <v>804</v>
      </c>
      <c r="C27" s="54" t="s">
        <v>96</v>
      </c>
      <c r="D27" s="145">
        <v>805</v>
      </c>
      <c r="E27" s="98" t="s">
        <v>56</v>
      </c>
      <c r="F27" s="70"/>
      <c r="G27" s="98"/>
      <c r="H27" s="144">
        <f aca="true" t="shared" si="2" ref="H27:J28">H28</f>
        <v>2333064.9</v>
      </c>
      <c r="I27" s="144">
        <f t="shared" si="2"/>
        <v>2897452.9299999997</v>
      </c>
      <c r="J27" s="144">
        <f t="shared" si="2"/>
        <v>2897452.9299999997</v>
      </c>
      <c r="K27" s="128">
        <f t="shared" si="0"/>
        <v>100</v>
      </c>
    </row>
    <row r="28" spans="1:11" ht="19.5" customHeight="1">
      <c r="A28" s="92">
        <v>16</v>
      </c>
      <c r="B28" s="92">
        <v>804</v>
      </c>
      <c r="C28" s="54" t="s">
        <v>118</v>
      </c>
      <c r="D28" s="145">
        <v>805</v>
      </c>
      <c r="E28" s="98" t="s">
        <v>56</v>
      </c>
      <c r="F28" s="70">
        <v>8100000000</v>
      </c>
      <c r="G28" s="98"/>
      <c r="H28" s="144">
        <f t="shared" si="2"/>
        <v>2333064.9</v>
      </c>
      <c r="I28" s="144">
        <f t="shared" si="2"/>
        <v>2897452.9299999997</v>
      </c>
      <c r="J28" s="144">
        <f t="shared" si="2"/>
        <v>2897452.9299999997</v>
      </c>
      <c r="K28" s="128">
        <f t="shared" si="0"/>
        <v>100</v>
      </c>
    </row>
    <row r="29" spans="1:11" ht="16.5" customHeight="1">
      <c r="A29" s="92">
        <v>17</v>
      </c>
      <c r="B29" s="92">
        <v>804</v>
      </c>
      <c r="C29" s="54" t="s">
        <v>276</v>
      </c>
      <c r="D29" s="145">
        <v>805</v>
      </c>
      <c r="E29" s="98" t="s">
        <v>56</v>
      </c>
      <c r="F29" s="70">
        <v>8110000000</v>
      </c>
      <c r="G29" s="98"/>
      <c r="H29" s="144">
        <f>H30+H33+H36+H39</f>
        <v>2333064.9</v>
      </c>
      <c r="I29" s="144">
        <f>I30+I33+I36+I39</f>
        <v>2897452.9299999997</v>
      </c>
      <c r="J29" s="144">
        <f>J30+J33+J36+J39</f>
        <v>2897452.9299999997</v>
      </c>
      <c r="K29" s="128">
        <f t="shared" si="0"/>
        <v>100</v>
      </c>
    </row>
    <row r="30" spans="1:11" ht="61.5" customHeight="1">
      <c r="A30" s="94">
        <v>18</v>
      </c>
      <c r="B30" s="92"/>
      <c r="C30" s="54" t="s">
        <v>10</v>
      </c>
      <c r="D30" s="145">
        <v>805</v>
      </c>
      <c r="E30" s="98" t="s">
        <v>56</v>
      </c>
      <c r="F30" s="70">
        <v>8110010210</v>
      </c>
      <c r="G30" s="98"/>
      <c r="H30" s="57">
        <f aca="true" t="shared" si="3" ref="H30:J34">H31</f>
        <v>0</v>
      </c>
      <c r="I30" s="57">
        <f>I31</f>
        <v>294209</v>
      </c>
      <c r="J30" s="57">
        <f t="shared" si="3"/>
        <v>294209</v>
      </c>
      <c r="K30" s="128">
        <f t="shared" si="0"/>
        <v>100</v>
      </c>
    </row>
    <row r="31" spans="1:11" ht="55.5" customHeight="1">
      <c r="A31" s="92">
        <v>19</v>
      </c>
      <c r="B31" s="92"/>
      <c r="C31" s="54" t="s">
        <v>116</v>
      </c>
      <c r="D31" s="145">
        <v>805</v>
      </c>
      <c r="E31" s="98" t="s">
        <v>56</v>
      </c>
      <c r="F31" s="70">
        <v>8110010210</v>
      </c>
      <c r="G31" s="98" t="s">
        <v>141</v>
      </c>
      <c r="H31" s="144">
        <f t="shared" si="3"/>
        <v>0</v>
      </c>
      <c r="I31" s="144">
        <f t="shared" si="3"/>
        <v>294209</v>
      </c>
      <c r="J31" s="144">
        <f t="shared" si="3"/>
        <v>294209</v>
      </c>
      <c r="K31" s="128">
        <f t="shared" si="0"/>
        <v>100</v>
      </c>
    </row>
    <row r="32" spans="1:11" ht="27.75" customHeight="1">
      <c r="A32" s="92">
        <v>20</v>
      </c>
      <c r="B32" s="92"/>
      <c r="C32" s="54" t="s">
        <v>117</v>
      </c>
      <c r="D32" s="145">
        <v>805</v>
      </c>
      <c r="E32" s="98" t="s">
        <v>56</v>
      </c>
      <c r="F32" s="70">
        <v>8110010210</v>
      </c>
      <c r="G32" s="98" t="s">
        <v>51</v>
      </c>
      <c r="H32" s="144">
        <v>0</v>
      </c>
      <c r="I32" s="144">
        <f>прил5!H32</f>
        <v>294209</v>
      </c>
      <c r="J32" s="144">
        <f>прил5!I32</f>
        <v>294209</v>
      </c>
      <c r="K32" s="128">
        <f t="shared" si="0"/>
        <v>100</v>
      </c>
    </row>
    <row r="33" spans="1:11" ht="74.25" customHeight="1">
      <c r="A33" s="94">
        <v>21</v>
      </c>
      <c r="B33" s="92"/>
      <c r="C33" s="148" t="str">
        <f>прил5!C33</f>
        <v>Расходы, связанные с повышением минимальных размеров окладов (должностных окладов), ставок заработной платы работников бюджетной сферы края,которым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v>
      </c>
      <c r="D33" s="145">
        <v>805</v>
      </c>
      <c r="E33" s="98" t="s">
        <v>56</v>
      </c>
      <c r="F33" s="70">
        <f>F34</f>
        <v>8110010230</v>
      </c>
      <c r="G33" s="98"/>
      <c r="H33" s="57">
        <f t="shared" si="3"/>
        <v>0</v>
      </c>
      <c r="I33" s="57">
        <f>I34</f>
        <v>7382</v>
      </c>
      <c r="J33" s="57">
        <f t="shared" si="3"/>
        <v>7382</v>
      </c>
      <c r="K33" s="128">
        <f t="shared" si="0"/>
        <v>100</v>
      </c>
    </row>
    <row r="34" spans="1:11" ht="55.5" customHeight="1">
      <c r="A34" s="92">
        <v>22</v>
      </c>
      <c r="B34" s="92"/>
      <c r="C34" s="54" t="s">
        <v>116</v>
      </c>
      <c r="D34" s="145">
        <v>805</v>
      </c>
      <c r="E34" s="98" t="s">
        <v>56</v>
      </c>
      <c r="F34" s="70">
        <f>F35</f>
        <v>8110010230</v>
      </c>
      <c r="G34" s="98" t="s">
        <v>141</v>
      </c>
      <c r="H34" s="144">
        <f t="shared" si="3"/>
        <v>0</v>
      </c>
      <c r="I34" s="144">
        <f t="shared" si="3"/>
        <v>7382</v>
      </c>
      <c r="J34" s="144">
        <f t="shared" si="3"/>
        <v>7382</v>
      </c>
      <c r="K34" s="128">
        <f t="shared" si="0"/>
        <v>100</v>
      </c>
    </row>
    <row r="35" spans="1:11" ht="27.75" customHeight="1">
      <c r="A35" s="92">
        <v>23</v>
      </c>
      <c r="B35" s="92"/>
      <c r="C35" s="54" t="s">
        <v>117</v>
      </c>
      <c r="D35" s="145">
        <v>805</v>
      </c>
      <c r="E35" s="98" t="s">
        <v>56</v>
      </c>
      <c r="F35" s="70">
        <v>8110010230</v>
      </c>
      <c r="G35" s="98" t="s">
        <v>51</v>
      </c>
      <c r="H35" s="144">
        <v>0</v>
      </c>
      <c r="I35" s="144">
        <f>прил5!H35</f>
        <v>7382</v>
      </c>
      <c r="J35" s="144">
        <f>прил5!I35</f>
        <v>7382</v>
      </c>
      <c r="K35" s="128">
        <f t="shared" si="0"/>
        <v>100</v>
      </c>
    </row>
    <row r="36" spans="1:11" ht="96.75" customHeight="1">
      <c r="A36" s="94">
        <v>24</v>
      </c>
      <c r="B36" s="149"/>
      <c r="C36" s="150" t="str">
        <f>прил5!C36</f>
        <v>Расходы связанные с повышением с 1 октября 2019года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v>
      </c>
      <c r="D36" s="145">
        <v>805</v>
      </c>
      <c r="E36" s="151" t="s">
        <v>56</v>
      </c>
      <c r="F36" s="152">
        <v>8110010380</v>
      </c>
      <c r="G36" s="151"/>
      <c r="H36" s="144">
        <v>0</v>
      </c>
      <c r="I36" s="144">
        <f>прил5!H36</f>
        <v>16486</v>
      </c>
      <c r="J36" s="144">
        <f>I36</f>
        <v>16486</v>
      </c>
      <c r="K36" s="128">
        <f t="shared" si="0"/>
        <v>100</v>
      </c>
    </row>
    <row r="37" spans="1:11" ht="51.75" customHeight="1">
      <c r="A37" s="92">
        <v>25</v>
      </c>
      <c r="B37" s="149"/>
      <c r="C37" s="150" t="str">
        <f>C34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7" s="145">
        <v>805</v>
      </c>
      <c r="E37" s="151" t="s">
        <v>56</v>
      </c>
      <c r="F37" s="152">
        <v>8110010380</v>
      </c>
      <c r="G37" s="151" t="s">
        <v>141</v>
      </c>
      <c r="H37" s="144">
        <v>0</v>
      </c>
      <c r="I37" s="144">
        <f>прил5!H37</f>
        <v>16486</v>
      </c>
      <c r="J37" s="144">
        <f>I37</f>
        <v>16486</v>
      </c>
      <c r="K37" s="128">
        <f t="shared" si="0"/>
        <v>100</v>
      </c>
    </row>
    <row r="38" spans="1:11" ht="27.75" customHeight="1">
      <c r="A38" s="92">
        <v>26</v>
      </c>
      <c r="B38" s="149"/>
      <c r="C38" s="150" t="str">
        <f>C35</f>
        <v>Расходы на выплату персоналу государственных (муниципальных) органов</v>
      </c>
      <c r="D38" s="145">
        <v>805</v>
      </c>
      <c r="E38" s="151" t="s">
        <v>56</v>
      </c>
      <c r="F38" s="152">
        <v>8110010380</v>
      </c>
      <c r="G38" s="151" t="s">
        <v>51</v>
      </c>
      <c r="H38" s="144">
        <v>0</v>
      </c>
      <c r="I38" s="144">
        <f>прил5!H38</f>
        <v>16486</v>
      </c>
      <c r="J38" s="144">
        <f>I38</f>
        <v>16486</v>
      </c>
      <c r="K38" s="128">
        <f t="shared" si="0"/>
        <v>100</v>
      </c>
    </row>
    <row r="39" spans="1:11" ht="45" customHeight="1">
      <c r="A39" s="94">
        <v>27</v>
      </c>
      <c r="B39" s="149"/>
      <c r="C39" s="150" t="str">
        <f>прил5!C39</f>
        <v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v>
      </c>
      <c r="D39" s="145">
        <v>805</v>
      </c>
      <c r="E39" s="151" t="s">
        <v>56</v>
      </c>
      <c r="F39" s="152">
        <v>8110080210</v>
      </c>
      <c r="G39" s="151"/>
      <c r="H39" s="144">
        <f>H40+H42+H44</f>
        <v>2333064.9</v>
      </c>
      <c r="I39" s="144">
        <f>I40+I42+I44</f>
        <v>2579375.9299999997</v>
      </c>
      <c r="J39" s="144">
        <f>J40+J42+J44</f>
        <v>2579375.9299999997</v>
      </c>
      <c r="K39" s="128">
        <f t="shared" si="0"/>
        <v>100</v>
      </c>
    </row>
    <row r="40" spans="1:11" ht="53.25" customHeight="1">
      <c r="A40" s="92">
        <v>28</v>
      </c>
      <c r="B40" s="149"/>
      <c r="C40" s="150" t="str">
        <f>C37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0" s="145">
        <v>805</v>
      </c>
      <c r="E40" s="151" t="s">
        <v>56</v>
      </c>
      <c r="F40" s="152">
        <v>8110080210</v>
      </c>
      <c r="G40" s="151" t="s">
        <v>141</v>
      </c>
      <c r="H40" s="144">
        <f>H41</f>
        <v>2178484.4</v>
      </c>
      <c r="I40" s="144">
        <f>I41</f>
        <v>2224938.11</v>
      </c>
      <c r="J40" s="144">
        <f>J41</f>
        <v>2224938.11</v>
      </c>
      <c r="K40" s="128">
        <f t="shared" si="0"/>
        <v>100</v>
      </c>
    </row>
    <row r="41" spans="1:11" ht="24.75" customHeight="1">
      <c r="A41" s="92">
        <v>29</v>
      </c>
      <c r="B41" s="149">
        <v>804</v>
      </c>
      <c r="C41" s="150" t="s">
        <v>117</v>
      </c>
      <c r="D41" s="145">
        <v>805</v>
      </c>
      <c r="E41" s="151" t="s">
        <v>56</v>
      </c>
      <c r="F41" s="152">
        <v>8110080210</v>
      </c>
      <c r="G41" s="153">
        <v>120</v>
      </c>
      <c r="H41" s="144">
        <f>прил5!G42</f>
        <v>2178484.4</v>
      </c>
      <c r="I41" s="144">
        <f>прил5!H42</f>
        <v>2224938.11</v>
      </c>
      <c r="J41" s="144">
        <f>прил5!I42</f>
        <v>2224938.11</v>
      </c>
      <c r="K41" s="128">
        <f t="shared" si="0"/>
        <v>100</v>
      </c>
    </row>
    <row r="42" spans="1:11" ht="26.25" customHeight="1">
      <c r="A42" s="94">
        <v>30</v>
      </c>
      <c r="B42" s="149">
        <v>804</v>
      </c>
      <c r="C42" s="150" t="s">
        <v>127</v>
      </c>
      <c r="D42" s="145">
        <v>805</v>
      </c>
      <c r="E42" s="151" t="s">
        <v>56</v>
      </c>
      <c r="F42" s="152">
        <v>8110080210</v>
      </c>
      <c r="G42" s="153">
        <v>200</v>
      </c>
      <c r="H42" s="144">
        <f>+H43</f>
        <v>150000.5</v>
      </c>
      <c r="I42" s="144">
        <f>+I43</f>
        <v>350145.96</v>
      </c>
      <c r="J42" s="144">
        <f>+J43</f>
        <v>350145.96</v>
      </c>
      <c r="K42" s="128">
        <f t="shared" si="0"/>
        <v>100</v>
      </c>
    </row>
    <row r="43" spans="1:11" ht="12" customHeight="1">
      <c r="A43" s="92">
        <v>31</v>
      </c>
      <c r="B43" s="149">
        <v>804</v>
      </c>
      <c r="C43" s="150" t="s">
        <v>128</v>
      </c>
      <c r="D43" s="145">
        <v>805</v>
      </c>
      <c r="E43" s="151" t="s">
        <v>56</v>
      </c>
      <c r="F43" s="152">
        <v>8110080210</v>
      </c>
      <c r="G43" s="153">
        <v>240</v>
      </c>
      <c r="H43" s="57">
        <f>прил5!G44</f>
        <v>150000.5</v>
      </c>
      <c r="I43" s="57">
        <f>прил5!H44</f>
        <v>350145.96</v>
      </c>
      <c r="J43" s="57">
        <f>прил5!I44</f>
        <v>350145.96</v>
      </c>
      <c r="K43" s="128">
        <f t="shared" si="0"/>
        <v>100</v>
      </c>
    </row>
    <row r="44" spans="1:11" ht="14.25" customHeight="1">
      <c r="A44" s="92">
        <v>32</v>
      </c>
      <c r="B44" s="149">
        <v>804</v>
      </c>
      <c r="C44" s="150" t="s">
        <v>131</v>
      </c>
      <c r="D44" s="145">
        <v>805</v>
      </c>
      <c r="E44" s="151" t="s">
        <v>56</v>
      </c>
      <c r="F44" s="152">
        <v>8110080210</v>
      </c>
      <c r="G44" s="153">
        <v>800</v>
      </c>
      <c r="H44" s="144">
        <f>H45</f>
        <v>4580</v>
      </c>
      <c r="I44" s="144">
        <f>I45</f>
        <v>4291.86</v>
      </c>
      <c r="J44" s="144">
        <f>J45</f>
        <v>4291.86</v>
      </c>
      <c r="K44" s="128">
        <f t="shared" si="0"/>
        <v>100</v>
      </c>
    </row>
    <row r="45" spans="1:11" ht="12.75" customHeight="1">
      <c r="A45" s="94">
        <v>33</v>
      </c>
      <c r="B45" s="149">
        <v>804</v>
      </c>
      <c r="C45" s="150" t="s">
        <v>142</v>
      </c>
      <c r="D45" s="145">
        <v>805</v>
      </c>
      <c r="E45" s="151" t="s">
        <v>56</v>
      </c>
      <c r="F45" s="152">
        <v>8110080210</v>
      </c>
      <c r="G45" s="153">
        <v>850</v>
      </c>
      <c r="H45" s="144">
        <f>прил5!G46</f>
        <v>4580</v>
      </c>
      <c r="I45" s="144">
        <f>прил5!H46</f>
        <v>4291.86</v>
      </c>
      <c r="J45" s="144">
        <f>прил5!I46</f>
        <v>4291.86</v>
      </c>
      <c r="K45" s="128">
        <f t="shared" si="0"/>
        <v>100</v>
      </c>
    </row>
    <row r="46" spans="1:11" ht="13.5" customHeight="1">
      <c r="A46" s="92">
        <v>34</v>
      </c>
      <c r="B46" s="92">
        <v>804</v>
      </c>
      <c r="C46" s="54" t="s">
        <v>16</v>
      </c>
      <c r="D46" s="145">
        <v>805</v>
      </c>
      <c r="E46" s="98" t="s">
        <v>57</v>
      </c>
      <c r="F46" s="70"/>
      <c r="G46" s="90"/>
      <c r="H46" s="144">
        <f aca="true" t="shared" si="4" ref="H46:J48">H47</f>
        <v>1000</v>
      </c>
      <c r="I46" s="144">
        <f t="shared" si="4"/>
        <v>1000</v>
      </c>
      <c r="J46" s="144">
        <f t="shared" si="4"/>
        <v>0</v>
      </c>
      <c r="K46" s="128">
        <f t="shared" si="0"/>
        <v>0</v>
      </c>
    </row>
    <row r="47" spans="1:11" ht="18.75" customHeight="1">
      <c r="A47" s="92">
        <v>35</v>
      </c>
      <c r="B47" s="92">
        <v>804</v>
      </c>
      <c r="C47" s="54" t="s">
        <v>118</v>
      </c>
      <c r="D47" s="145">
        <v>805</v>
      </c>
      <c r="E47" s="98" t="s">
        <v>57</v>
      </c>
      <c r="F47" s="70">
        <v>8100000000</v>
      </c>
      <c r="G47" s="90"/>
      <c r="H47" s="144">
        <f t="shared" si="4"/>
        <v>1000</v>
      </c>
      <c r="I47" s="144">
        <f t="shared" si="4"/>
        <v>1000</v>
      </c>
      <c r="J47" s="144">
        <f t="shared" si="4"/>
        <v>0</v>
      </c>
      <c r="K47" s="128">
        <f t="shared" si="0"/>
        <v>0</v>
      </c>
    </row>
    <row r="48" spans="1:11" ht="18.75" customHeight="1">
      <c r="A48" s="94">
        <v>36</v>
      </c>
      <c r="B48" s="92">
        <v>804</v>
      </c>
      <c r="C48" s="54" t="s">
        <v>276</v>
      </c>
      <c r="D48" s="145">
        <v>805</v>
      </c>
      <c r="E48" s="98" t="s">
        <v>57</v>
      </c>
      <c r="F48" s="70">
        <v>8110000000</v>
      </c>
      <c r="G48" s="90"/>
      <c r="H48" s="144">
        <f t="shared" si="4"/>
        <v>1000</v>
      </c>
      <c r="I48" s="144">
        <f t="shared" si="4"/>
        <v>1000</v>
      </c>
      <c r="J48" s="144">
        <f t="shared" si="4"/>
        <v>0</v>
      </c>
      <c r="K48" s="128">
        <f t="shared" si="0"/>
        <v>0</v>
      </c>
    </row>
    <row r="49" spans="1:11" ht="54.75" customHeight="1">
      <c r="A49" s="92">
        <v>37</v>
      </c>
      <c r="B49" s="92">
        <v>804</v>
      </c>
      <c r="C49" s="54" t="s">
        <v>305</v>
      </c>
      <c r="D49" s="145">
        <v>805</v>
      </c>
      <c r="E49" s="98" t="s">
        <v>57</v>
      </c>
      <c r="F49" s="70">
        <v>8110080050</v>
      </c>
      <c r="G49" s="98"/>
      <c r="H49" s="144">
        <v>1000</v>
      </c>
      <c r="I49" s="144">
        <v>1000</v>
      </c>
      <c r="J49" s="144">
        <f>J50</f>
        <v>0</v>
      </c>
      <c r="K49" s="128">
        <f t="shared" si="0"/>
        <v>0</v>
      </c>
    </row>
    <row r="50" spans="1:11" ht="12.75" customHeight="1">
      <c r="A50" s="92">
        <v>38</v>
      </c>
      <c r="B50" s="92">
        <v>804</v>
      </c>
      <c r="C50" s="54" t="s">
        <v>131</v>
      </c>
      <c r="D50" s="145">
        <v>805</v>
      </c>
      <c r="E50" s="98" t="s">
        <v>57</v>
      </c>
      <c r="F50" s="70">
        <v>8110080050</v>
      </c>
      <c r="G50" s="98" t="s">
        <v>130</v>
      </c>
      <c r="H50" s="144">
        <v>1000</v>
      </c>
      <c r="I50" s="144">
        <v>1000</v>
      </c>
      <c r="J50" s="144">
        <f>J51</f>
        <v>0</v>
      </c>
      <c r="K50" s="128">
        <f t="shared" si="0"/>
        <v>0</v>
      </c>
    </row>
    <row r="51" spans="1:11" ht="15.75" customHeight="1">
      <c r="A51" s="94">
        <v>39</v>
      </c>
      <c r="B51" s="92">
        <v>804</v>
      </c>
      <c r="C51" s="54" t="s">
        <v>133</v>
      </c>
      <c r="D51" s="145">
        <v>805</v>
      </c>
      <c r="E51" s="98" t="s">
        <v>57</v>
      </c>
      <c r="F51" s="70">
        <v>8110080050</v>
      </c>
      <c r="G51" s="98" t="s">
        <v>132</v>
      </c>
      <c r="H51" s="144">
        <v>1000</v>
      </c>
      <c r="I51" s="144">
        <v>1000</v>
      </c>
      <c r="J51" s="144">
        <v>0</v>
      </c>
      <c r="K51" s="128">
        <f t="shared" si="0"/>
        <v>0</v>
      </c>
    </row>
    <row r="52" spans="1:11" ht="15.75" customHeight="1">
      <c r="A52" s="92">
        <v>40</v>
      </c>
      <c r="B52" s="92">
        <v>804</v>
      </c>
      <c r="C52" s="109" t="s">
        <v>199</v>
      </c>
      <c r="D52" s="145">
        <v>805</v>
      </c>
      <c r="E52" s="98" t="s">
        <v>58</v>
      </c>
      <c r="F52" s="70"/>
      <c r="G52" s="90"/>
      <c r="H52" s="147">
        <f>H53</f>
        <v>559084.44</v>
      </c>
      <c r="I52" s="147">
        <f>I53+I67</f>
        <v>507489.82</v>
      </c>
      <c r="J52" s="147">
        <f>J53+J67</f>
        <v>502335.38</v>
      </c>
      <c r="K52" s="128">
        <f t="shared" si="0"/>
        <v>98.98432642451823</v>
      </c>
    </row>
    <row r="53" spans="1:11" ht="40.5" customHeight="1">
      <c r="A53" s="92">
        <v>41</v>
      </c>
      <c r="B53" s="92"/>
      <c r="C53" s="54" t="s">
        <v>294</v>
      </c>
      <c r="D53" s="145">
        <v>805</v>
      </c>
      <c r="E53" s="98" t="s">
        <v>58</v>
      </c>
      <c r="F53" s="70">
        <v>100000000</v>
      </c>
      <c r="G53" s="90"/>
      <c r="H53" s="57">
        <f>H54+H67</f>
        <v>559084.44</v>
      </c>
      <c r="I53" s="57">
        <f>I54</f>
        <v>502335.38</v>
      </c>
      <c r="J53" s="57">
        <f>J54</f>
        <v>502335.38</v>
      </c>
      <c r="K53" s="128">
        <f t="shared" si="0"/>
        <v>100</v>
      </c>
    </row>
    <row r="54" spans="1:11" ht="30.75" customHeight="1">
      <c r="A54" s="94">
        <v>42</v>
      </c>
      <c r="B54" s="92"/>
      <c r="C54" s="54" t="s">
        <v>304</v>
      </c>
      <c r="D54" s="145">
        <v>805</v>
      </c>
      <c r="E54" s="98" t="s">
        <v>58</v>
      </c>
      <c r="F54" s="70">
        <v>110000000</v>
      </c>
      <c r="G54" s="90"/>
      <c r="H54" s="57">
        <f>H62+H64</f>
        <v>553970</v>
      </c>
      <c r="I54" s="57">
        <f>I55+I58+I62+I64</f>
        <v>502335.38</v>
      </c>
      <c r="J54" s="57">
        <f>J55+J61+J64+J69+J58</f>
        <v>502335.38</v>
      </c>
      <c r="K54" s="128">
        <f t="shared" si="0"/>
        <v>100</v>
      </c>
    </row>
    <row r="55" spans="1:11" ht="92.25" customHeight="1">
      <c r="A55" s="92">
        <v>31</v>
      </c>
      <c r="B55" s="92"/>
      <c r="C55" s="54" t="s">
        <v>303</v>
      </c>
      <c r="D55" s="145">
        <v>805</v>
      </c>
      <c r="E55" s="98" t="s">
        <v>58</v>
      </c>
      <c r="F55" s="98" t="s">
        <v>192</v>
      </c>
      <c r="G55" s="90"/>
      <c r="H55" s="57">
        <f aca="true" t="shared" si="5" ref="H55:J56">H56</f>
        <v>0</v>
      </c>
      <c r="I55" s="57">
        <f t="shared" si="5"/>
        <v>72334</v>
      </c>
      <c r="J55" s="57">
        <f t="shared" si="5"/>
        <v>72334</v>
      </c>
      <c r="K55" s="128">
        <f t="shared" si="0"/>
        <v>100</v>
      </c>
    </row>
    <row r="56" spans="1:11" ht="49.5" customHeight="1">
      <c r="A56" s="92">
        <v>32</v>
      </c>
      <c r="B56" s="92"/>
      <c r="C56" s="54" t="s">
        <v>116</v>
      </c>
      <c r="D56" s="145">
        <v>805</v>
      </c>
      <c r="E56" s="98" t="s">
        <v>58</v>
      </c>
      <c r="F56" s="98" t="s">
        <v>192</v>
      </c>
      <c r="G56" s="90">
        <v>100</v>
      </c>
      <c r="H56" s="57">
        <f t="shared" si="5"/>
        <v>0</v>
      </c>
      <c r="I56" s="57">
        <f t="shared" si="5"/>
        <v>72334</v>
      </c>
      <c r="J56" s="57">
        <f t="shared" si="5"/>
        <v>72334</v>
      </c>
      <c r="K56" s="128">
        <f t="shared" si="0"/>
        <v>100</v>
      </c>
    </row>
    <row r="57" spans="1:11" ht="33.75" customHeight="1">
      <c r="A57" s="92">
        <v>33</v>
      </c>
      <c r="B57" s="92"/>
      <c r="C57" s="54" t="s">
        <v>117</v>
      </c>
      <c r="D57" s="145">
        <v>805</v>
      </c>
      <c r="E57" s="98" t="s">
        <v>58</v>
      </c>
      <c r="F57" s="98" t="s">
        <v>192</v>
      </c>
      <c r="G57" s="90">
        <v>120</v>
      </c>
      <c r="H57" s="57">
        <v>0</v>
      </c>
      <c r="I57" s="57">
        <f>прил5!H58</f>
        <v>72334</v>
      </c>
      <c r="J57" s="57">
        <f>прил5!I58</f>
        <v>72334</v>
      </c>
      <c r="K57" s="103">
        <f>J57/I57*100</f>
        <v>100</v>
      </c>
    </row>
    <row r="58" spans="1:11" ht="92.25" customHeight="1">
      <c r="A58" s="92"/>
      <c r="B58" s="92"/>
      <c r="C58" s="54" t="str">
        <f>прил5!C59</f>
        <v>Расходы, связанные с повышением минимальных размеров окладов (должностных окладов), ставок заработной платы работников бюджетной сферы края,которым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установленной для целей расчета региональной выплаты, в связи с повышением размера их оплаты труда</v>
      </c>
      <c r="D58" s="145">
        <v>805</v>
      </c>
      <c r="E58" s="98" t="s">
        <v>58</v>
      </c>
      <c r="F58" s="98" t="s">
        <v>416</v>
      </c>
      <c r="G58" s="90"/>
      <c r="H58" s="57">
        <v>0</v>
      </c>
      <c r="I58" s="57">
        <f>прил5!H59</f>
        <v>3686</v>
      </c>
      <c r="J58" s="57">
        <f>I58</f>
        <v>3686</v>
      </c>
      <c r="K58" s="103">
        <f>J58/I58*100</f>
        <v>100</v>
      </c>
    </row>
    <row r="59" spans="1:11" ht="54.75" customHeight="1">
      <c r="A59" s="92"/>
      <c r="B59" s="92"/>
      <c r="C59" s="54" t="str">
        <f>C56</f>
        <v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9" s="145">
        <v>805</v>
      </c>
      <c r="E59" s="98" t="s">
        <v>58</v>
      </c>
      <c r="F59" s="98" t="s">
        <v>416</v>
      </c>
      <c r="G59" s="90">
        <v>100</v>
      </c>
      <c r="H59" s="57">
        <v>0</v>
      </c>
      <c r="I59" s="57">
        <f>прил5!H60</f>
        <v>3686</v>
      </c>
      <c r="J59" s="57">
        <f>I59</f>
        <v>3686</v>
      </c>
      <c r="K59" s="103">
        <f>J59/I59*100</f>
        <v>100</v>
      </c>
    </row>
    <row r="60" spans="1:11" ht="33.75" customHeight="1">
      <c r="A60" s="92"/>
      <c r="B60" s="92"/>
      <c r="C60" s="54" t="str">
        <f>C57</f>
        <v>Расходы на выплату персоналу государственных (муниципальных) органов</v>
      </c>
      <c r="D60" s="145">
        <v>805</v>
      </c>
      <c r="E60" s="98" t="s">
        <v>58</v>
      </c>
      <c r="F60" s="98" t="s">
        <v>416</v>
      </c>
      <c r="G60" s="90">
        <v>120</v>
      </c>
      <c r="H60" s="57">
        <v>0</v>
      </c>
      <c r="I60" s="57">
        <f>прил5!H61</f>
        <v>3686</v>
      </c>
      <c r="J60" s="57">
        <f>I60</f>
        <v>3686</v>
      </c>
      <c r="K60" s="103">
        <f>J60/I60*100</f>
        <v>100</v>
      </c>
    </row>
    <row r="61" spans="1:11" ht="66.75" customHeight="1">
      <c r="A61" s="92">
        <v>37</v>
      </c>
      <c r="B61" s="92"/>
      <c r="C61" s="54" t="s">
        <v>307</v>
      </c>
      <c r="D61" s="145">
        <v>805</v>
      </c>
      <c r="E61" s="98" t="s">
        <v>58</v>
      </c>
      <c r="F61" s="70">
        <f>F62</f>
        <v>110081010</v>
      </c>
      <c r="G61" s="90"/>
      <c r="H61" s="57">
        <f aca="true" t="shared" si="6" ref="H61:K62">H62</f>
        <v>529053</v>
      </c>
      <c r="I61" s="57">
        <f t="shared" si="6"/>
        <v>418590.4</v>
      </c>
      <c r="J61" s="57">
        <f t="shared" si="6"/>
        <v>418590.4</v>
      </c>
      <c r="K61" s="103">
        <f t="shared" si="6"/>
        <v>100</v>
      </c>
    </row>
    <row r="62" spans="1:11" ht="46.5" customHeight="1">
      <c r="A62" s="92">
        <v>38</v>
      </c>
      <c r="B62" s="92"/>
      <c r="C62" s="54" t="s">
        <v>116</v>
      </c>
      <c r="D62" s="145">
        <v>805</v>
      </c>
      <c r="E62" s="98" t="s">
        <v>58</v>
      </c>
      <c r="F62" s="70">
        <f>F63</f>
        <v>110081010</v>
      </c>
      <c r="G62" s="90">
        <v>100</v>
      </c>
      <c r="H62" s="57">
        <f t="shared" si="6"/>
        <v>529053</v>
      </c>
      <c r="I62" s="57">
        <f t="shared" si="6"/>
        <v>418590.4</v>
      </c>
      <c r="J62" s="57">
        <f t="shared" si="6"/>
        <v>418590.4</v>
      </c>
      <c r="K62" s="103">
        <f t="shared" si="6"/>
        <v>100</v>
      </c>
    </row>
    <row r="63" spans="1:11" ht="39" customHeight="1">
      <c r="A63" s="92">
        <v>39</v>
      </c>
      <c r="B63" s="92"/>
      <c r="C63" s="54" t="s">
        <v>117</v>
      </c>
      <c r="D63" s="145">
        <v>805</v>
      </c>
      <c r="E63" s="98" t="s">
        <v>58</v>
      </c>
      <c r="F63" s="70">
        <v>110081010</v>
      </c>
      <c r="G63" s="90">
        <v>120</v>
      </c>
      <c r="H63" s="57">
        <v>529053</v>
      </c>
      <c r="I63" s="57">
        <v>418590.4</v>
      </c>
      <c r="J63" s="57">
        <v>418590.4</v>
      </c>
      <c r="K63" s="103">
        <f>J63/I63*100</f>
        <v>100</v>
      </c>
    </row>
    <row r="64" spans="1:11" ht="60" customHeight="1">
      <c r="A64" s="92">
        <v>34</v>
      </c>
      <c r="B64" s="92"/>
      <c r="C64" s="54" t="s">
        <v>308</v>
      </c>
      <c r="D64" s="145">
        <v>805</v>
      </c>
      <c r="E64" s="98" t="s">
        <v>58</v>
      </c>
      <c r="F64" s="70">
        <v>110081060</v>
      </c>
      <c r="G64" s="90"/>
      <c r="H64" s="57">
        <f aca="true" t="shared" si="7" ref="H64:J65">H65</f>
        <v>24917</v>
      </c>
      <c r="I64" s="57">
        <f t="shared" si="7"/>
        <v>7724.98</v>
      </c>
      <c r="J64" s="57">
        <f t="shared" si="7"/>
        <v>7724.98</v>
      </c>
      <c r="K64" s="103">
        <f>J64/I64*100</f>
        <v>100</v>
      </c>
    </row>
    <row r="65" spans="1:11" ht="52.5" customHeight="1">
      <c r="A65" s="92">
        <v>35</v>
      </c>
      <c r="B65" s="92"/>
      <c r="C65" s="54" t="s">
        <v>116</v>
      </c>
      <c r="D65" s="145">
        <v>805</v>
      </c>
      <c r="E65" s="98" t="s">
        <v>58</v>
      </c>
      <c r="F65" s="70">
        <v>110081060</v>
      </c>
      <c r="G65" s="90">
        <v>100</v>
      </c>
      <c r="H65" s="57">
        <f t="shared" si="7"/>
        <v>24917</v>
      </c>
      <c r="I65" s="57">
        <f t="shared" si="7"/>
        <v>7724.98</v>
      </c>
      <c r="J65" s="57">
        <f t="shared" si="7"/>
        <v>7724.98</v>
      </c>
      <c r="K65" s="103">
        <f>J65/I65*100</f>
        <v>100</v>
      </c>
    </row>
    <row r="66" spans="1:11" ht="33" customHeight="1">
      <c r="A66" s="92">
        <v>36</v>
      </c>
      <c r="B66" s="92"/>
      <c r="C66" s="54" t="s">
        <v>117</v>
      </c>
      <c r="D66" s="145">
        <v>805</v>
      </c>
      <c r="E66" s="98" t="s">
        <v>58</v>
      </c>
      <c r="F66" s="70">
        <v>110081060</v>
      </c>
      <c r="G66" s="90">
        <v>120</v>
      </c>
      <c r="H66" s="57">
        <f>прил5!G67</f>
        <v>24917</v>
      </c>
      <c r="I66" s="57">
        <f>прил5!H67</f>
        <v>7724.98</v>
      </c>
      <c r="J66" s="57">
        <f>прил5!I67</f>
        <v>7724.98</v>
      </c>
      <c r="K66" s="103">
        <f>J66/I66*100</f>
        <v>100</v>
      </c>
    </row>
    <row r="67" spans="1:11" ht="21.75" customHeight="1">
      <c r="A67" s="92">
        <v>40</v>
      </c>
      <c r="B67" s="92">
        <v>804</v>
      </c>
      <c r="C67" s="54" t="s">
        <v>134</v>
      </c>
      <c r="D67" s="145">
        <v>805</v>
      </c>
      <c r="E67" s="98" t="s">
        <v>58</v>
      </c>
      <c r="F67" s="70">
        <v>8100000000</v>
      </c>
      <c r="G67" s="90"/>
      <c r="H67" s="57">
        <f>H68</f>
        <v>5114.44</v>
      </c>
      <c r="I67" s="57">
        <f>I68</f>
        <v>5154.44</v>
      </c>
      <c r="J67" s="57">
        <f>J68</f>
        <v>0</v>
      </c>
      <c r="K67" s="103">
        <v>0</v>
      </c>
    </row>
    <row r="68" spans="1:11" ht="18" customHeight="1">
      <c r="A68" s="92">
        <v>41</v>
      </c>
      <c r="B68" s="92">
        <v>804</v>
      </c>
      <c r="C68" s="54" t="s">
        <v>276</v>
      </c>
      <c r="D68" s="145">
        <v>805</v>
      </c>
      <c r="E68" s="98" t="s">
        <v>58</v>
      </c>
      <c r="F68" s="70">
        <v>8110000000</v>
      </c>
      <c r="G68" s="90"/>
      <c r="H68" s="57">
        <f>H69</f>
        <v>5114.44</v>
      </c>
      <c r="I68" s="57">
        <f>I71</f>
        <v>5154.44</v>
      </c>
      <c r="J68" s="57">
        <v>0</v>
      </c>
      <c r="K68" s="103">
        <v>0</v>
      </c>
    </row>
    <row r="69" spans="1:11" ht="0.75" customHeight="1" hidden="1">
      <c r="A69" s="208">
        <v>42</v>
      </c>
      <c r="B69" s="208">
        <v>804</v>
      </c>
      <c r="C69" s="219" t="s">
        <v>302</v>
      </c>
      <c r="D69" s="145">
        <v>805</v>
      </c>
      <c r="E69" s="221" t="s">
        <v>58</v>
      </c>
      <c r="F69" s="205">
        <v>8110075140</v>
      </c>
      <c r="G69" s="206"/>
      <c r="H69" s="217">
        <f>H71</f>
        <v>5114.44</v>
      </c>
      <c r="I69" s="217">
        <f>I71</f>
        <v>5154.44</v>
      </c>
      <c r="J69" s="217">
        <f>J71</f>
        <v>0</v>
      </c>
      <c r="K69" s="222">
        <v>0</v>
      </c>
    </row>
    <row r="70" spans="1:11" ht="60.75" customHeight="1">
      <c r="A70" s="208"/>
      <c r="B70" s="208"/>
      <c r="C70" s="220"/>
      <c r="D70" s="145">
        <v>805</v>
      </c>
      <c r="E70" s="221"/>
      <c r="F70" s="205"/>
      <c r="G70" s="206"/>
      <c r="H70" s="217"/>
      <c r="I70" s="217"/>
      <c r="J70" s="217"/>
      <c r="K70" s="222"/>
    </row>
    <row r="71" spans="1:11" ht="30" customHeight="1">
      <c r="A71" s="110" t="s">
        <v>200</v>
      </c>
      <c r="B71" s="110" t="s">
        <v>87</v>
      </c>
      <c r="C71" s="54" t="s">
        <v>127</v>
      </c>
      <c r="D71" s="145">
        <v>805</v>
      </c>
      <c r="E71" s="98" t="s">
        <v>58</v>
      </c>
      <c r="F71" s="70">
        <v>8110075140</v>
      </c>
      <c r="G71" s="98" t="s">
        <v>135</v>
      </c>
      <c r="H71" s="57">
        <f>+H72</f>
        <v>5114.44</v>
      </c>
      <c r="I71" s="57">
        <f>+I72</f>
        <v>5154.44</v>
      </c>
      <c r="J71" s="57">
        <f>+J72</f>
        <v>0</v>
      </c>
      <c r="K71" s="103">
        <v>0</v>
      </c>
    </row>
    <row r="72" spans="1:11" ht="26.25" customHeight="1">
      <c r="A72" s="110" t="s">
        <v>250</v>
      </c>
      <c r="B72" s="110" t="s">
        <v>87</v>
      </c>
      <c r="C72" s="54" t="s">
        <v>128</v>
      </c>
      <c r="D72" s="145">
        <v>805</v>
      </c>
      <c r="E72" s="98" t="s">
        <v>58</v>
      </c>
      <c r="F72" s="70">
        <v>8110075140</v>
      </c>
      <c r="G72" s="98" t="s">
        <v>111</v>
      </c>
      <c r="H72" s="144">
        <f>прил5!G73</f>
        <v>5114.44</v>
      </c>
      <c r="I72" s="144">
        <f>прил5!H73</f>
        <v>5154.44</v>
      </c>
      <c r="J72" s="144">
        <f>прил5!I73</f>
        <v>0</v>
      </c>
      <c r="K72" s="154">
        <v>0</v>
      </c>
    </row>
    <row r="73" spans="1:11" ht="15" customHeight="1">
      <c r="A73" s="92">
        <v>45</v>
      </c>
      <c r="B73" s="92">
        <v>804</v>
      </c>
      <c r="C73" s="90" t="s">
        <v>201</v>
      </c>
      <c r="D73" s="145">
        <v>805</v>
      </c>
      <c r="E73" s="98" t="s">
        <v>59</v>
      </c>
      <c r="F73" s="113"/>
      <c r="G73" s="99"/>
      <c r="H73" s="57">
        <f>H74</f>
        <v>86317.5</v>
      </c>
      <c r="I73" s="57">
        <f>I74</f>
        <v>98484.9</v>
      </c>
      <c r="J73" s="57">
        <f>J74</f>
        <v>98484.9</v>
      </c>
      <c r="K73" s="103">
        <f>K74</f>
        <v>100</v>
      </c>
    </row>
    <row r="74" spans="1:11" ht="12" customHeight="1">
      <c r="A74" s="92">
        <v>46</v>
      </c>
      <c r="B74" s="92">
        <v>804</v>
      </c>
      <c r="C74" s="54" t="s">
        <v>18</v>
      </c>
      <c r="D74" s="145">
        <v>805</v>
      </c>
      <c r="E74" s="98" t="s">
        <v>60</v>
      </c>
      <c r="F74" s="113"/>
      <c r="G74" s="90"/>
      <c r="H74" s="144">
        <f>+H79</f>
        <v>86317.5</v>
      </c>
      <c r="I74" s="144">
        <f>+I79</f>
        <v>98484.9</v>
      </c>
      <c r="J74" s="144">
        <f>+J79</f>
        <v>98484.9</v>
      </c>
      <c r="K74" s="154">
        <f>+K79</f>
        <v>100</v>
      </c>
    </row>
    <row r="75" spans="1:11" ht="104.25" customHeight="1" hidden="1">
      <c r="A75" s="92">
        <v>31</v>
      </c>
      <c r="B75" s="92">
        <v>804</v>
      </c>
      <c r="C75" s="54" t="s">
        <v>134</v>
      </c>
      <c r="D75" s="145">
        <v>805</v>
      </c>
      <c r="E75" s="98" t="s">
        <v>23</v>
      </c>
      <c r="F75" s="113"/>
      <c r="G75" s="90"/>
      <c r="H75" s="144">
        <f aca="true" t="shared" si="8" ref="H75:K76">H76</f>
        <v>55406</v>
      </c>
      <c r="I75" s="144">
        <f t="shared" si="8"/>
        <v>55406</v>
      </c>
      <c r="J75" s="144">
        <f t="shared" si="8"/>
        <v>55406</v>
      </c>
      <c r="K75" s="154">
        <f t="shared" si="8"/>
        <v>55406</v>
      </c>
    </row>
    <row r="76" spans="1:11" ht="90" customHeight="1" hidden="1">
      <c r="A76" s="92">
        <v>32</v>
      </c>
      <c r="B76" s="92">
        <v>804</v>
      </c>
      <c r="C76" s="54" t="s">
        <v>136</v>
      </c>
      <c r="D76" s="145">
        <v>805</v>
      </c>
      <c r="E76" s="98" t="s">
        <v>23</v>
      </c>
      <c r="F76" s="113"/>
      <c r="G76" s="90"/>
      <c r="H76" s="144">
        <f t="shared" si="8"/>
        <v>55406</v>
      </c>
      <c r="I76" s="144">
        <f t="shared" si="8"/>
        <v>55406</v>
      </c>
      <c r="J76" s="144">
        <f t="shared" si="8"/>
        <v>55406</v>
      </c>
      <c r="K76" s="154">
        <f t="shared" si="8"/>
        <v>55406</v>
      </c>
    </row>
    <row r="77" spans="1:11" ht="12.75" customHeight="1" hidden="1">
      <c r="A77" s="92">
        <v>33</v>
      </c>
      <c r="B77" s="92">
        <v>804</v>
      </c>
      <c r="C77" s="54" t="s">
        <v>116</v>
      </c>
      <c r="D77" s="145">
        <v>805</v>
      </c>
      <c r="E77" s="98" t="s">
        <v>23</v>
      </c>
      <c r="F77" s="113"/>
      <c r="G77" s="90">
        <v>100</v>
      </c>
      <c r="H77" s="144">
        <v>55406</v>
      </c>
      <c r="I77" s="144">
        <v>55406</v>
      </c>
      <c r="J77" s="144">
        <v>55406</v>
      </c>
      <c r="K77" s="154">
        <v>55406</v>
      </c>
    </row>
    <row r="78" spans="1:11" ht="10.5" customHeight="1" hidden="1">
      <c r="A78" s="92"/>
      <c r="B78" s="92">
        <v>804</v>
      </c>
      <c r="C78" s="54" t="s">
        <v>117</v>
      </c>
      <c r="D78" s="145">
        <v>805</v>
      </c>
      <c r="E78" s="98" t="s">
        <v>23</v>
      </c>
      <c r="F78" s="113"/>
      <c r="G78" s="90">
        <v>120</v>
      </c>
      <c r="H78" s="144">
        <v>40382</v>
      </c>
      <c r="I78" s="144">
        <v>40382</v>
      </c>
      <c r="J78" s="144">
        <v>40382</v>
      </c>
      <c r="K78" s="154">
        <v>40382</v>
      </c>
    </row>
    <row r="79" spans="1:11" ht="18.75" customHeight="1">
      <c r="A79" s="92">
        <v>47</v>
      </c>
      <c r="B79" s="92">
        <v>804</v>
      </c>
      <c r="C79" s="54" t="s">
        <v>118</v>
      </c>
      <c r="D79" s="145">
        <v>805</v>
      </c>
      <c r="E79" s="98" t="s">
        <v>60</v>
      </c>
      <c r="F79" s="70">
        <v>8100000000</v>
      </c>
      <c r="G79" s="90"/>
      <c r="H79" s="144">
        <f aca="true" t="shared" si="9" ref="H79:K80">+H80</f>
        <v>86317.5</v>
      </c>
      <c r="I79" s="144">
        <f t="shared" si="9"/>
        <v>98484.9</v>
      </c>
      <c r="J79" s="144">
        <f t="shared" si="9"/>
        <v>98484.9</v>
      </c>
      <c r="K79" s="154">
        <f t="shared" si="9"/>
        <v>100</v>
      </c>
    </row>
    <row r="80" spans="1:11" ht="24.75" customHeight="1">
      <c r="A80" s="92">
        <v>48</v>
      </c>
      <c r="B80" s="92">
        <v>804</v>
      </c>
      <c r="C80" s="54" t="s">
        <v>309</v>
      </c>
      <c r="D80" s="145">
        <v>805</v>
      </c>
      <c r="E80" s="98" t="s">
        <v>60</v>
      </c>
      <c r="F80" s="70">
        <v>8110000000</v>
      </c>
      <c r="G80" s="90"/>
      <c r="H80" s="144">
        <f t="shared" si="9"/>
        <v>86317.5</v>
      </c>
      <c r="I80" s="144">
        <f t="shared" si="9"/>
        <v>98484.9</v>
      </c>
      <c r="J80" s="144">
        <f t="shared" si="9"/>
        <v>98484.9</v>
      </c>
      <c r="K80" s="154">
        <f t="shared" si="9"/>
        <v>100</v>
      </c>
    </row>
    <row r="81" spans="1:11" ht="74.25" customHeight="1">
      <c r="A81" s="92">
        <v>49</v>
      </c>
      <c r="B81" s="92">
        <v>804</v>
      </c>
      <c r="C81" s="54" t="s">
        <v>310</v>
      </c>
      <c r="D81" s="145">
        <v>805</v>
      </c>
      <c r="E81" s="98" t="s">
        <v>60</v>
      </c>
      <c r="F81" s="70">
        <v>8110051180</v>
      </c>
      <c r="G81" s="90"/>
      <c r="H81" s="144">
        <f>+H82+H84</f>
        <v>86317.5</v>
      </c>
      <c r="I81" s="144">
        <f>+I82+I84</f>
        <v>98484.9</v>
      </c>
      <c r="J81" s="144">
        <f>+J82+J84</f>
        <v>98484.9</v>
      </c>
      <c r="K81" s="154">
        <f>J81/I81*100</f>
        <v>100</v>
      </c>
    </row>
    <row r="82" spans="1:11" ht="54" customHeight="1">
      <c r="A82" s="92">
        <v>50</v>
      </c>
      <c r="B82" s="92">
        <v>804</v>
      </c>
      <c r="C82" s="54" t="s">
        <v>145</v>
      </c>
      <c r="D82" s="145">
        <v>805</v>
      </c>
      <c r="E82" s="98" t="s">
        <v>60</v>
      </c>
      <c r="F82" s="70">
        <v>8110051180</v>
      </c>
      <c r="G82" s="90">
        <v>100</v>
      </c>
      <c r="H82" s="144">
        <f>+H83</f>
        <v>72463</v>
      </c>
      <c r="I82" s="144">
        <f>+I83</f>
        <v>58426.9</v>
      </c>
      <c r="J82" s="144">
        <f>+J83</f>
        <v>58426.9</v>
      </c>
      <c r="K82" s="154">
        <f>+K83</f>
        <v>100</v>
      </c>
    </row>
    <row r="83" spans="1:11" ht="26.25" customHeight="1">
      <c r="A83" s="92">
        <v>51</v>
      </c>
      <c r="B83" s="92">
        <v>804</v>
      </c>
      <c r="C83" s="54" t="s">
        <v>202</v>
      </c>
      <c r="D83" s="145">
        <v>805</v>
      </c>
      <c r="E83" s="98" t="s">
        <v>60</v>
      </c>
      <c r="F83" s="70">
        <v>8110051180</v>
      </c>
      <c r="G83" s="90">
        <v>120</v>
      </c>
      <c r="H83" s="144">
        <f>прил5!G84</f>
        <v>72463</v>
      </c>
      <c r="I83" s="144">
        <f>прил5!H84</f>
        <v>58426.9</v>
      </c>
      <c r="J83" s="144">
        <f>прил5!I84</f>
        <v>58426.9</v>
      </c>
      <c r="K83" s="154">
        <f>J83/I83*100</f>
        <v>100</v>
      </c>
    </row>
    <row r="84" spans="1:11" ht="27" customHeight="1">
      <c r="A84" s="92">
        <v>52</v>
      </c>
      <c r="B84" s="92">
        <v>804</v>
      </c>
      <c r="C84" s="54" t="s">
        <v>127</v>
      </c>
      <c r="D84" s="145">
        <v>805</v>
      </c>
      <c r="E84" s="98" t="s">
        <v>60</v>
      </c>
      <c r="F84" s="70">
        <v>8110051180</v>
      </c>
      <c r="G84" s="90">
        <v>200</v>
      </c>
      <c r="H84" s="144">
        <f>+H85</f>
        <v>13854.5</v>
      </c>
      <c r="I84" s="144">
        <f>+I85</f>
        <v>40058</v>
      </c>
      <c r="J84" s="144">
        <f>+J85</f>
        <v>40058</v>
      </c>
      <c r="K84" s="154">
        <f>+K85</f>
        <v>100</v>
      </c>
    </row>
    <row r="85" spans="1:11" ht="32.25" customHeight="1">
      <c r="A85" s="92">
        <v>53</v>
      </c>
      <c r="B85" s="92">
        <v>804</v>
      </c>
      <c r="C85" s="54" t="s">
        <v>128</v>
      </c>
      <c r="D85" s="145">
        <v>805</v>
      </c>
      <c r="E85" s="98" t="s">
        <v>60</v>
      </c>
      <c r="F85" s="70">
        <v>8110051180</v>
      </c>
      <c r="G85" s="90">
        <v>240</v>
      </c>
      <c r="H85" s="144">
        <f>прил5!G86</f>
        <v>13854.5</v>
      </c>
      <c r="I85" s="144">
        <f>прил5!H86</f>
        <v>40058</v>
      </c>
      <c r="J85" s="144">
        <f>прил5!I86</f>
        <v>40058</v>
      </c>
      <c r="K85" s="154">
        <f>J85/I85*100</f>
        <v>100</v>
      </c>
    </row>
    <row r="86" spans="1:11" ht="27" customHeight="1">
      <c r="A86" s="92">
        <v>54</v>
      </c>
      <c r="B86" s="92"/>
      <c r="C86" s="59" t="s">
        <v>6</v>
      </c>
      <c r="D86" s="145">
        <v>805</v>
      </c>
      <c r="E86" s="98" t="s">
        <v>9</v>
      </c>
      <c r="F86" s="70"/>
      <c r="G86" s="90"/>
      <c r="H86" s="57">
        <f>H87+H96</f>
        <v>49401</v>
      </c>
      <c r="I86" s="57">
        <f>I87+I96</f>
        <v>96848</v>
      </c>
      <c r="J86" s="57">
        <f>J87+J96</f>
        <v>96848</v>
      </c>
      <c r="K86" s="103">
        <f>K87</f>
        <v>100</v>
      </c>
    </row>
    <row r="87" spans="1:11" ht="20.25" customHeight="1">
      <c r="A87" s="92">
        <v>55</v>
      </c>
      <c r="B87" s="92"/>
      <c r="C87" s="54" t="s">
        <v>203</v>
      </c>
      <c r="D87" s="145">
        <v>805</v>
      </c>
      <c r="E87" s="98" t="s">
        <v>196</v>
      </c>
      <c r="F87" s="70"/>
      <c r="G87" s="90"/>
      <c r="H87" s="144">
        <f>H88+H93</f>
        <v>0</v>
      </c>
      <c r="I87" s="144">
        <f>I88+I93</f>
        <v>47447</v>
      </c>
      <c r="J87" s="144">
        <f>J88+J93</f>
        <v>47447</v>
      </c>
      <c r="K87" s="154">
        <f>J87/I87*100</f>
        <v>100</v>
      </c>
    </row>
    <row r="88" spans="1:11" ht="39" customHeight="1">
      <c r="A88" s="92">
        <v>56</v>
      </c>
      <c r="B88" s="92"/>
      <c r="C88" s="54" t="s">
        <v>294</v>
      </c>
      <c r="D88" s="145">
        <v>805</v>
      </c>
      <c r="E88" s="98" t="s">
        <v>196</v>
      </c>
      <c r="F88" s="70">
        <v>100000000</v>
      </c>
      <c r="G88" s="90"/>
      <c r="H88" s="144">
        <f aca="true" t="shared" si="10" ref="H88:K91">H89</f>
        <v>0</v>
      </c>
      <c r="I88" s="144">
        <f t="shared" si="10"/>
        <v>45188</v>
      </c>
      <c r="J88" s="144">
        <f t="shared" si="10"/>
        <v>45188</v>
      </c>
      <c r="K88" s="154">
        <f t="shared" si="10"/>
        <v>100</v>
      </c>
    </row>
    <row r="89" spans="1:11" ht="22.5" customHeight="1">
      <c r="A89" s="92">
        <v>57</v>
      </c>
      <c r="B89" s="92"/>
      <c r="C89" s="54" t="s">
        <v>301</v>
      </c>
      <c r="D89" s="145">
        <v>805</v>
      </c>
      <c r="E89" s="98" t="s">
        <v>196</v>
      </c>
      <c r="F89" s="70">
        <v>130000000</v>
      </c>
      <c r="G89" s="90"/>
      <c r="H89" s="144">
        <f t="shared" si="10"/>
        <v>0</v>
      </c>
      <c r="I89" s="144">
        <f t="shared" si="10"/>
        <v>45188</v>
      </c>
      <c r="J89" s="144">
        <f t="shared" si="10"/>
        <v>45188</v>
      </c>
      <c r="K89" s="154">
        <f t="shared" si="10"/>
        <v>100</v>
      </c>
    </row>
    <row r="90" spans="1:11" ht="69" customHeight="1">
      <c r="A90" s="92">
        <v>58</v>
      </c>
      <c r="B90" s="92"/>
      <c r="C90" s="61" t="s">
        <v>427</v>
      </c>
      <c r="D90" s="145">
        <v>805</v>
      </c>
      <c r="E90" s="98" t="s">
        <v>196</v>
      </c>
      <c r="F90" s="70">
        <v>130074120</v>
      </c>
      <c r="G90" s="90"/>
      <c r="H90" s="144">
        <f t="shared" si="10"/>
        <v>0</v>
      </c>
      <c r="I90" s="144">
        <f t="shared" si="10"/>
        <v>45188</v>
      </c>
      <c r="J90" s="144">
        <f t="shared" si="10"/>
        <v>45188</v>
      </c>
      <c r="K90" s="154">
        <f t="shared" si="10"/>
        <v>100</v>
      </c>
    </row>
    <row r="91" spans="1:11" ht="23.25" customHeight="1">
      <c r="A91" s="92">
        <v>59</v>
      </c>
      <c r="B91" s="92"/>
      <c r="C91" s="54" t="s">
        <v>127</v>
      </c>
      <c r="D91" s="145">
        <v>805</v>
      </c>
      <c r="E91" s="98" t="s">
        <v>196</v>
      </c>
      <c r="F91" s="70">
        <v>130074120</v>
      </c>
      <c r="G91" s="90">
        <v>200</v>
      </c>
      <c r="H91" s="144">
        <f t="shared" si="10"/>
        <v>0</v>
      </c>
      <c r="I91" s="144">
        <f t="shared" si="10"/>
        <v>45188</v>
      </c>
      <c r="J91" s="144">
        <f t="shared" si="10"/>
        <v>45188</v>
      </c>
      <c r="K91" s="154">
        <f t="shared" si="10"/>
        <v>100</v>
      </c>
    </row>
    <row r="92" spans="1:11" ht="29.25" customHeight="1">
      <c r="A92" s="92">
        <v>60</v>
      </c>
      <c r="B92" s="92"/>
      <c r="C92" s="54" t="s">
        <v>128</v>
      </c>
      <c r="D92" s="145">
        <v>805</v>
      </c>
      <c r="E92" s="98" t="s">
        <v>196</v>
      </c>
      <c r="F92" s="70">
        <v>130074120</v>
      </c>
      <c r="G92" s="90">
        <v>240</v>
      </c>
      <c r="H92" s="144">
        <f>прил5!G93</f>
        <v>0</v>
      </c>
      <c r="I92" s="144">
        <f>прил5!H93</f>
        <v>45188</v>
      </c>
      <c r="J92" s="144">
        <f>прил5!I93</f>
        <v>45188</v>
      </c>
      <c r="K92" s="154">
        <f>J92/I92*100</f>
        <v>100</v>
      </c>
    </row>
    <row r="93" spans="1:11" ht="88.5" customHeight="1">
      <c r="A93" s="92">
        <v>61</v>
      </c>
      <c r="B93" s="92"/>
      <c r="C93" s="54" t="s">
        <v>428</v>
      </c>
      <c r="D93" s="145">
        <v>805</v>
      </c>
      <c r="E93" s="98" t="s">
        <v>196</v>
      </c>
      <c r="F93" s="70" t="s">
        <v>195</v>
      </c>
      <c r="G93" s="90"/>
      <c r="H93" s="144">
        <f aca="true" t="shared" si="11" ref="H93:K94">H94</f>
        <v>0</v>
      </c>
      <c r="I93" s="144">
        <f t="shared" si="11"/>
        <v>2259</v>
      </c>
      <c r="J93" s="144">
        <f t="shared" si="11"/>
        <v>2259</v>
      </c>
      <c r="K93" s="154">
        <f t="shared" si="11"/>
        <v>100</v>
      </c>
    </row>
    <row r="94" spans="1:11" ht="30.75" customHeight="1">
      <c r="A94" s="92">
        <v>62</v>
      </c>
      <c r="B94" s="92"/>
      <c r="C94" s="54" t="s">
        <v>127</v>
      </c>
      <c r="D94" s="145">
        <v>805</v>
      </c>
      <c r="E94" s="98" t="s">
        <v>196</v>
      </c>
      <c r="F94" s="70" t="s">
        <v>195</v>
      </c>
      <c r="G94" s="90">
        <v>200</v>
      </c>
      <c r="H94" s="144">
        <f t="shared" si="11"/>
        <v>0</v>
      </c>
      <c r="I94" s="144">
        <f t="shared" si="11"/>
        <v>2259</v>
      </c>
      <c r="J94" s="144">
        <f t="shared" si="11"/>
        <v>2259</v>
      </c>
      <c r="K94" s="154">
        <f t="shared" si="11"/>
        <v>100</v>
      </c>
    </row>
    <row r="95" spans="1:11" ht="23.25" customHeight="1">
      <c r="A95" s="92">
        <v>63</v>
      </c>
      <c r="B95" s="92"/>
      <c r="C95" s="54" t="s">
        <v>128</v>
      </c>
      <c r="D95" s="145">
        <v>805</v>
      </c>
      <c r="E95" s="98" t="s">
        <v>196</v>
      </c>
      <c r="F95" s="70" t="s">
        <v>195</v>
      </c>
      <c r="G95" s="90">
        <v>240</v>
      </c>
      <c r="H95" s="144">
        <v>0</v>
      </c>
      <c r="I95" s="144">
        <f>прил5!H96</f>
        <v>2259</v>
      </c>
      <c r="J95" s="144">
        <f>прил5!I96</f>
        <v>2259</v>
      </c>
      <c r="K95" s="154">
        <f>J95/I95*100</f>
        <v>100</v>
      </c>
    </row>
    <row r="96" spans="1:11" ht="78.75" customHeight="1">
      <c r="A96" s="92">
        <v>64</v>
      </c>
      <c r="B96" s="92"/>
      <c r="C96" s="54" t="str">
        <f>прил5!C97</f>
        <v>Обеспечение мероприятий по первичным мерам пожарной безопасности в рамках подпрогрпммы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D96" s="145">
        <v>805</v>
      </c>
      <c r="E96" s="98" t="s">
        <v>323</v>
      </c>
      <c r="F96" s="70">
        <f>F97</f>
        <v>130082020</v>
      </c>
      <c r="G96" s="90"/>
      <c r="H96" s="144">
        <f aca="true" t="shared" si="12" ref="H96:J97">H97</f>
        <v>49401</v>
      </c>
      <c r="I96" s="144">
        <f t="shared" si="12"/>
        <v>49401</v>
      </c>
      <c r="J96" s="144">
        <f t="shared" si="12"/>
        <v>49401</v>
      </c>
      <c r="K96" s="154">
        <f>J96/I96*100</f>
        <v>100</v>
      </c>
    </row>
    <row r="97" spans="1:11" ht="23.25" customHeight="1">
      <c r="A97" s="92">
        <v>65</v>
      </c>
      <c r="B97" s="92"/>
      <c r="C97" s="54" t="str">
        <f>C94</f>
        <v>Закупка товаров, работ и услуг для государственных (муниципальных) нужд</v>
      </c>
      <c r="D97" s="145">
        <v>805</v>
      </c>
      <c r="E97" s="98" t="s">
        <v>323</v>
      </c>
      <c r="F97" s="70">
        <f>F98</f>
        <v>130082020</v>
      </c>
      <c r="G97" s="90">
        <v>200</v>
      </c>
      <c r="H97" s="144">
        <f t="shared" si="12"/>
        <v>49401</v>
      </c>
      <c r="I97" s="144">
        <f t="shared" si="12"/>
        <v>49401</v>
      </c>
      <c r="J97" s="144">
        <f t="shared" si="12"/>
        <v>49401</v>
      </c>
      <c r="K97" s="154">
        <f>J97/I97*100</f>
        <v>100</v>
      </c>
    </row>
    <row r="98" spans="1:11" ht="23.25" customHeight="1">
      <c r="A98" s="92">
        <v>66</v>
      </c>
      <c r="B98" s="92"/>
      <c r="C98" s="54" t="str">
        <f>C95</f>
        <v>Иные закупки товаров, работ и услуг для обеспечения государственных (муниципальных) нужд</v>
      </c>
      <c r="D98" s="145">
        <v>805</v>
      </c>
      <c r="E98" s="98" t="s">
        <v>323</v>
      </c>
      <c r="F98" s="70">
        <f>прил5!E99</f>
        <v>130082020</v>
      </c>
      <c r="G98" s="90">
        <v>240</v>
      </c>
      <c r="H98" s="144">
        <v>49401</v>
      </c>
      <c r="I98" s="144">
        <v>49401</v>
      </c>
      <c r="J98" s="144">
        <v>49401</v>
      </c>
      <c r="K98" s="154">
        <f>J98/I98*100</f>
        <v>100</v>
      </c>
    </row>
    <row r="99" spans="1:14" s="6" customFormat="1" ht="16.5" customHeight="1">
      <c r="A99" s="208">
        <v>67</v>
      </c>
      <c r="B99" s="208">
        <v>804</v>
      </c>
      <c r="C99" s="90" t="s">
        <v>204</v>
      </c>
      <c r="D99" s="145">
        <v>805</v>
      </c>
      <c r="E99" s="204" t="s">
        <v>69</v>
      </c>
      <c r="F99" s="155"/>
      <c r="G99" s="94"/>
      <c r="H99" s="218">
        <f>H101</f>
        <v>133600</v>
      </c>
      <c r="I99" s="218">
        <f>I101</f>
        <v>3690528.0399999996</v>
      </c>
      <c r="J99" s="218">
        <f>J101</f>
        <v>3690528.0399999996</v>
      </c>
      <c r="K99" s="216">
        <f>J99/I99*100</f>
        <v>100</v>
      </c>
      <c r="L99" s="9"/>
      <c r="M99" s="10"/>
      <c r="N99" s="11"/>
    </row>
    <row r="100" spans="1:14" ht="0.75" customHeight="1">
      <c r="A100" s="208"/>
      <c r="B100" s="208"/>
      <c r="C100" s="54"/>
      <c r="D100" s="145">
        <v>805</v>
      </c>
      <c r="E100" s="204"/>
      <c r="F100" s="64"/>
      <c r="G100" s="92"/>
      <c r="H100" s="218"/>
      <c r="I100" s="218"/>
      <c r="J100" s="218"/>
      <c r="K100" s="216"/>
      <c r="L100" s="8"/>
      <c r="M100" s="12"/>
      <c r="N100" s="13"/>
    </row>
    <row r="101" spans="1:14" ht="21" customHeight="1">
      <c r="A101" s="92">
        <v>68</v>
      </c>
      <c r="B101" s="92">
        <v>804</v>
      </c>
      <c r="C101" s="54" t="s">
        <v>97</v>
      </c>
      <c r="D101" s="145">
        <v>805</v>
      </c>
      <c r="E101" s="98" t="s">
        <v>104</v>
      </c>
      <c r="F101" s="70"/>
      <c r="G101" s="90"/>
      <c r="H101" s="57">
        <f>+H102</f>
        <v>133600</v>
      </c>
      <c r="I101" s="57">
        <f>+I102</f>
        <v>3690528.0399999996</v>
      </c>
      <c r="J101" s="57">
        <f>+J102</f>
        <v>3690528.0399999996</v>
      </c>
      <c r="K101" s="103">
        <f>+K102</f>
        <v>100</v>
      </c>
      <c r="L101" s="8"/>
      <c r="M101" s="12"/>
      <c r="N101" s="13"/>
    </row>
    <row r="102" spans="1:14" ht="42" customHeight="1">
      <c r="A102" s="92">
        <v>69</v>
      </c>
      <c r="B102" s="92">
        <v>804</v>
      </c>
      <c r="C102" s="54" t="s">
        <v>311</v>
      </c>
      <c r="D102" s="145">
        <v>805</v>
      </c>
      <c r="E102" s="98" t="s">
        <v>104</v>
      </c>
      <c r="F102" s="70">
        <v>100000000</v>
      </c>
      <c r="G102" s="90"/>
      <c r="H102" s="144">
        <f>H103</f>
        <v>133600</v>
      </c>
      <c r="I102" s="144">
        <f>I103</f>
        <v>3690528.0399999996</v>
      </c>
      <c r="J102" s="144">
        <f>J103</f>
        <v>3690528.0399999996</v>
      </c>
      <c r="K102" s="154">
        <f>K103</f>
        <v>100</v>
      </c>
      <c r="L102" s="8"/>
      <c r="M102" s="12"/>
      <c r="N102" s="13"/>
    </row>
    <row r="103" spans="1:14" ht="36.75" customHeight="1">
      <c r="A103" s="92">
        <v>70</v>
      </c>
      <c r="B103" s="92">
        <v>804</v>
      </c>
      <c r="C103" s="54" t="s">
        <v>265</v>
      </c>
      <c r="D103" s="145">
        <v>805</v>
      </c>
      <c r="E103" s="98" t="s">
        <v>104</v>
      </c>
      <c r="F103" s="70">
        <v>120000000</v>
      </c>
      <c r="G103" s="90"/>
      <c r="H103" s="144">
        <f>H104+H107+H110+H113+H119+H122</f>
        <v>133600</v>
      </c>
      <c r="I103" s="144">
        <f>I104+I107+I110+I113+I116+I119</f>
        <v>3690528.0399999996</v>
      </c>
      <c r="J103" s="144">
        <f>J104+J107+J110+J113+J116+J119</f>
        <v>3690528.0399999996</v>
      </c>
      <c r="K103" s="154">
        <f>J103/I103*100</f>
        <v>100</v>
      </c>
      <c r="L103" s="8"/>
      <c r="M103" s="12"/>
      <c r="N103" s="13"/>
    </row>
    <row r="104" spans="1:14" ht="78.75" customHeight="1">
      <c r="A104" s="92">
        <v>74</v>
      </c>
      <c r="B104" s="92"/>
      <c r="C104" s="54" t="s">
        <v>267</v>
      </c>
      <c r="D104" s="145">
        <v>805</v>
      </c>
      <c r="E104" s="98" t="s">
        <v>104</v>
      </c>
      <c r="F104" s="70" t="s">
        <v>269</v>
      </c>
      <c r="G104" s="90"/>
      <c r="H104" s="144">
        <v>0</v>
      </c>
      <c r="I104" s="144">
        <f>I105</f>
        <v>3146633.9</v>
      </c>
      <c r="J104" s="144">
        <f>J105</f>
        <v>3146633.9</v>
      </c>
      <c r="K104" s="154">
        <f>J104/I104*100</f>
        <v>100</v>
      </c>
      <c r="L104" s="8"/>
      <c r="M104" s="12"/>
      <c r="N104" s="13"/>
    </row>
    <row r="105" spans="1:14" ht="36.75" customHeight="1">
      <c r="A105" s="92">
        <v>75</v>
      </c>
      <c r="B105" s="92"/>
      <c r="C105" s="54" t="s">
        <v>127</v>
      </c>
      <c r="D105" s="145">
        <v>805</v>
      </c>
      <c r="E105" s="98" t="s">
        <v>104</v>
      </c>
      <c r="F105" s="70" t="s">
        <v>269</v>
      </c>
      <c r="G105" s="90">
        <v>200</v>
      </c>
      <c r="H105" s="144">
        <v>0</v>
      </c>
      <c r="I105" s="144">
        <f>I106</f>
        <v>3146633.9</v>
      </c>
      <c r="J105" s="144">
        <f>J106</f>
        <v>3146633.9</v>
      </c>
      <c r="K105" s="154">
        <f>J105/I105*100</f>
        <v>100</v>
      </c>
      <c r="L105" s="8"/>
      <c r="M105" s="12"/>
      <c r="N105" s="13"/>
    </row>
    <row r="106" spans="1:14" ht="36.75" customHeight="1">
      <c r="A106" s="92">
        <v>76</v>
      </c>
      <c r="B106" s="92"/>
      <c r="C106" s="54" t="s">
        <v>128</v>
      </c>
      <c r="D106" s="145">
        <v>805</v>
      </c>
      <c r="E106" s="98" t="s">
        <v>104</v>
      </c>
      <c r="F106" s="70" t="s">
        <v>269</v>
      </c>
      <c r="G106" s="90">
        <v>240</v>
      </c>
      <c r="H106" s="144">
        <v>0</v>
      </c>
      <c r="I106" s="144">
        <f>прил5!H107</f>
        <v>3146633.9</v>
      </c>
      <c r="J106" s="144">
        <f>прил5!I107</f>
        <v>3146633.9</v>
      </c>
      <c r="K106" s="154">
        <f>J106/I106*100</f>
        <v>100</v>
      </c>
      <c r="L106" s="8"/>
      <c r="M106" s="12"/>
      <c r="N106" s="13"/>
    </row>
    <row r="107" spans="1:14" s="7" customFormat="1" ht="78" customHeight="1">
      <c r="A107" s="93">
        <v>77</v>
      </c>
      <c r="B107" s="93"/>
      <c r="C107" s="61" t="s">
        <v>268</v>
      </c>
      <c r="D107" s="145">
        <v>805</v>
      </c>
      <c r="E107" s="98" t="s">
        <v>104</v>
      </c>
      <c r="F107" s="70" t="str">
        <f>F108</f>
        <v>1200S50800</v>
      </c>
      <c r="G107" s="90"/>
      <c r="H107" s="57">
        <f aca="true" t="shared" si="13" ref="H107:K108">H108</f>
        <v>0</v>
      </c>
      <c r="I107" s="57">
        <f t="shared" si="13"/>
        <v>210200</v>
      </c>
      <c r="J107" s="57">
        <f t="shared" si="13"/>
        <v>210200</v>
      </c>
      <c r="K107" s="103">
        <f t="shared" si="13"/>
        <v>100</v>
      </c>
      <c r="L107" s="14"/>
      <c r="M107" s="15"/>
      <c r="N107" s="16"/>
    </row>
    <row r="108" spans="1:14" s="7" customFormat="1" ht="28.5" customHeight="1">
      <c r="A108" s="93">
        <v>78</v>
      </c>
      <c r="B108" s="93"/>
      <c r="C108" s="54" t="s">
        <v>127</v>
      </c>
      <c r="D108" s="145">
        <v>805</v>
      </c>
      <c r="E108" s="98" t="s">
        <v>104</v>
      </c>
      <c r="F108" s="70" t="str">
        <f>F109</f>
        <v>1200S50800</v>
      </c>
      <c r="G108" s="90">
        <v>200</v>
      </c>
      <c r="H108" s="57">
        <f t="shared" si="13"/>
        <v>0</v>
      </c>
      <c r="I108" s="57">
        <f t="shared" si="13"/>
        <v>210200</v>
      </c>
      <c r="J108" s="57">
        <f t="shared" si="13"/>
        <v>210200</v>
      </c>
      <c r="K108" s="103">
        <f t="shared" si="13"/>
        <v>100</v>
      </c>
      <c r="L108" s="14"/>
      <c r="M108" s="15"/>
      <c r="N108" s="16"/>
    </row>
    <row r="109" spans="1:14" s="7" customFormat="1" ht="26.25" customHeight="1">
      <c r="A109" s="93">
        <v>79</v>
      </c>
      <c r="B109" s="93"/>
      <c r="C109" s="54" t="s">
        <v>128</v>
      </c>
      <c r="D109" s="145">
        <v>805</v>
      </c>
      <c r="E109" s="98" t="s">
        <v>104</v>
      </c>
      <c r="F109" s="70" t="s">
        <v>417</v>
      </c>
      <c r="G109" s="90">
        <v>240</v>
      </c>
      <c r="H109" s="57">
        <v>0</v>
      </c>
      <c r="I109" s="57">
        <v>210200</v>
      </c>
      <c r="J109" s="57">
        <v>210200</v>
      </c>
      <c r="K109" s="103">
        <f>J109/I109*100</f>
        <v>100</v>
      </c>
      <c r="L109" s="14"/>
      <c r="M109" s="15"/>
      <c r="N109" s="16"/>
    </row>
    <row r="110" spans="1:14" s="7" customFormat="1" ht="81.75" customHeight="1">
      <c r="A110" s="93">
        <v>80</v>
      </c>
      <c r="B110" s="93"/>
      <c r="C110" s="61" t="s">
        <v>312</v>
      </c>
      <c r="D110" s="145">
        <v>805</v>
      </c>
      <c r="E110" s="98" t="s">
        <v>104</v>
      </c>
      <c r="F110" s="64" t="str">
        <f>F111</f>
        <v>01200S5080</v>
      </c>
      <c r="G110" s="92"/>
      <c r="H110" s="57">
        <f aca="true" t="shared" si="14" ref="H110:J111">H111</f>
        <v>0</v>
      </c>
      <c r="I110" s="57">
        <f t="shared" si="14"/>
        <v>2523</v>
      </c>
      <c r="J110" s="57">
        <f t="shared" si="14"/>
        <v>2523</v>
      </c>
      <c r="K110" s="103">
        <f>K111</f>
        <v>100</v>
      </c>
      <c r="L110" s="14"/>
      <c r="M110" s="15"/>
      <c r="N110" s="16"/>
    </row>
    <row r="111" spans="1:14" s="7" customFormat="1" ht="25.5" customHeight="1">
      <c r="A111" s="93">
        <v>81</v>
      </c>
      <c r="B111" s="93"/>
      <c r="C111" s="61" t="s">
        <v>127</v>
      </c>
      <c r="D111" s="145">
        <v>805</v>
      </c>
      <c r="E111" s="98" t="s">
        <v>104</v>
      </c>
      <c r="F111" s="64" t="str">
        <f>F112</f>
        <v>01200S5080</v>
      </c>
      <c r="G111" s="92">
        <v>200</v>
      </c>
      <c r="H111" s="57">
        <f t="shared" si="14"/>
        <v>0</v>
      </c>
      <c r="I111" s="57">
        <f t="shared" si="14"/>
        <v>2523</v>
      </c>
      <c r="J111" s="57">
        <f t="shared" si="14"/>
        <v>2523</v>
      </c>
      <c r="K111" s="103">
        <f>K112</f>
        <v>100</v>
      </c>
      <c r="L111" s="14"/>
      <c r="M111" s="15"/>
      <c r="N111" s="16"/>
    </row>
    <row r="112" spans="1:14" s="7" customFormat="1" ht="27" customHeight="1">
      <c r="A112" s="93">
        <v>82</v>
      </c>
      <c r="B112" s="93"/>
      <c r="C112" s="61" t="s">
        <v>128</v>
      </c>
      <c r="D112" s="145">
        <v>805</v>
      </c>
      <c r="E112" s="98" t="s">
        <v>104</v>
      </c>
      <c r="F112" s="64" t="s">
        <v>243</v>
      </c>
      <c r="G112" s="92">
        <v>240</v>
      </c>
      <c r="H112" s="57">
        <v>0</v>
      </c>
      <c r="I112" s="57">
        <v>2523</v>
      </c>
      <c r="J112" s="57">
        <v>2523</v>
      </c>
      <c r="K112" s="103">
        <f>J112/I112*100</f>
        <v>100</v>
      </c>
      <c r="L112" s="14"/>
      <c r="M112" s="15"/>
      <c r="N112" s="16"/>
    </row>
    <row r="113" spans="1:14" s="7" customFormat="1" ht="75" customHeight="1">
      <c r="A113" s="93">
        <v>83</v>
      </c>
      <c r="B113" s="93"/>
      <c r="C113" s="61" t="s">
        <v>270</v>
      </c>
      <c r="D113" s="145">
        <v>805</v>
      </c>
      <c r="E113" s="98" t="s">
        <v>104</v>
      </c>
      <c r="F113" s="70">
        <f>F114</f>
        <v>120081090</v>
      </c>
      <c r="G113" s="90"/>
      <c r="H113" s="57">
        <f aca="true" t="shared" si="15" ref="H113:J114">H114</f>
        <v>133600</v>
      </c>
      <c r="I113" s="57">
        <f t="shared" si="15"/>
        <v>143346.07</v>
      </c>
      <c r="J113" s="57">
        <f t="shared" si="15"/>
        <v>143346.07</v>
      </c>
      <c r="K113" s="103">
        <f>K114</f>
        <v>100</v>
      </c>
      <c r="L113" s="14"/>
      <c r="M113" s="15"/>
      <c r="N113" s="16"/>
    </row>
    <row r="114" spans="1:14" s="7" customFormat="1" ht="27.75" customHeight="1">
      <c r="A114" s="93">
        <v>84</v>
      </c>
      <c r="B114" s="93"/>
      <c r="C114" s="61" t="s">
        <v>127</v>
      </c>
      <c r="D114" s="145">
        <v>805</v>
      </c>
      <c r="E114" s="98" t="s">
        <v>104</v>
      </c>
      <c r="F114" s="70">
        <f>F115</f>
        <v>120081090</v>
      </c>
      <c r="G114" s="90">
        <v>200</v>
      </c>
      <c r="H114" s="57">
        <f t="shared" si="15"/>
        <v>133600</v>
      </c>
      <c r="I114" s="57">
        <f t="shared" si="15"/>
        <v>143346.07</v>
      </c>
      <c r="J114" s="57">
        <f t="shared" si="15"/>
        <v>143346.07</v>
      </c>
      <c r="K114" s="103">
        <f>K115</f>
        <v>100</v>
      </c>
      <c r="L114" s="14"/>
      <c r="M114" s="15"/>
      <c r="N114" s="16"/>
    </row>
    <row r="115" spans="1:14" s="7" customFormat="1" ht="32.25" customHeight="1">
      <c r="A115" s="93">
        <v>85</v>
      </c>
      <c r="B115" s="93"/>
      <c r="C115" s="61" t="s">
        <v>128</v>
      </c>
      <c r="D115" s="145">
        <v>805</v>
      </c>
      <c r="E115" s="98" t="s">
        <v>104</v>
      </c>
      <c r="F115" s="70">
        <v>120081090</v>
      </c>
      <c r="G115" s="90">
        <v>240</v>
      </c>
      <c r="H115" s="57">
        <f>прил5!G113</f>
        <v>133600</v>
      </c>
      <c r="I115" s="57">
        <f>прил5!H113</f>
        <v>143346.07</v>
      </c>
      <c r="J115" s="57">
        <f>прил5!I113</f>
        <v>143346.07</v>
      </c>
      <c r="K115" s="103">
        <f>J115/I115*100</f>
        <v>100</v>
      </c>
      <c r="L115" s="14"/>
      <c r="M115" s="15"/>
      <c r="N115" s="16"/>
    </row>
    <row r="116" spans="1:14" ht="85.5" customHeight="1">
      <c r="A116" s="92">
        <v>86</v>
      </c>
      <c r="B116" s="92"/>
      <c r="C116" s="54" t="s">
        <v>313</v>
      </c>
      <c r="D116" s="145">
        <v>805</v>
      </c>
      <c r="E116" s="98" t="s">
        <v>104</v>
      </c>
      <c r="F116" s="64">
        <v>120082120</v>
      </c>
      <c r="G116" s="92"/>
      <c r="H116" s="57">
        <f>H117+H119</f>
        <v>0</v>
      </c>
      <c r="I116" s="57">
        <f>I117</f>
        <v>151225.07</v>
      </c>
      <c r="J116" s="57">
        <f>J117</f>
        <v>151225.07</v>
      </c>
      <c r="K116" s="103">
        <f>J116/I116*100</f>
        <v>100</v>
      </c>
      <c r="L116" s="8"/>
      <c r="M116" s="12"/>
      <c r="N116" s="13"/>
    </row>
    <row r="117" spans="1:14" ht="25.5" customHeight="1">
      <c r="A117" s="92">
        <v>87</v>
      </c>
      <c r="B117" s="92"/>
      <c r="C117" s="54" t="s">
        <v>127</v>
      </c>
      <c r="D117" s="145">
        <v>805</v>
      </c>
      <c r="E117" s="98" t="s">
        <v>104</v>
      </c>
      <c r="F117" s="64">
        <v>120082120</v>
      </c>
      <c r="G117" s="92">
        <v>200</v>
      </c>
      <c r="H117" s="57">
        <f>H118</f>
        <v>0</v>
      </c>
      <c r="I117" s="57">
        <f>I118</f>
        <v>151225.07</v>
      </c>
      <c r="J117" s="57">
        <f>J118</f>
        <v>151225.07</v>
      </c>
      <c r="K117" s="103">
        <f>K118</f>
        <v>100</v>
      </c>
      <c r="L117" s="8"/>
      <c r="M117" s="12"/>
      <c r="N117" s="13"/>
    </row>
    <row r="118" spans="1:14" ht="27" customHeight="1">
      <c r="A118" s="92">
        <v>88</v>
      </c>
      <c r="B118" s="92"/>
      <c r="C118" s="54" t="s">
        <v>128</v>
      </c>
      <c r="D118" s="145">
        <v>805</v>
      </c>
      <c r="E118" s="98" t="s">
        <v>104</v>
      </c>
      <c r="F118" s="64">
        <v>120082120</v>
      </c>
      <c r="G118" s="92">
        <v>240</v>
      </c>
      <c r="H118" s="57">
        <f>прил5!G116</f>
        <v>0</v>
      </c>
      <c r="I118" s="57">
        <v>151225.07</v>
      </c>
      <c r="J118" s="57">
        <v>151225.07</v>
      </c>
      <c r="K118" s="103">
        <f>J118/I118*100</f>
        <v>100</v>
      </c>
      <c r="L118" s="8"/>
      <c r="M118" s="12"/>
      <c r="N118" s="13"/>
    </row>
    <row r="119" spans="1:14" ht="85.5" customHeight="1">
      <c r="A119" s="92">
        <v>86</v>
      </c>
      <c r="B119" s="92"/>
      <c r="C119" s="41" t="s">
        <v>418</v>
      </c>
      <c r="D119" s="145">
        <v>805</v>
      </c>
      <c r="E119" s="98" t="s">
        <v>104</v>
      </c>
      <c r="F119" s="64" t="s">
        <v>415</v>
      </c>
      <c r="G119" s="92"/>
      <c r="H119" s="57">
        <f>H120+H122</f>
        <v>0</v>
      </c>
      <c r="I119" s="57">
        <f>I120+I122</f>
        <v>36600</v>
      </c>
      <c r="J119" s="57">
        <f>J120+J122</f>
        <v>36600</v>
      </c>
      <c r="K119" s="103">
        <f>J119/I119*100</f>
        <v>100</v>
      </c>
      <c r="L119" s="8"/>
      <c r="M119" s="12"/>
      <c r="N119" s="13"/>
    </row>
    <row r="120" spans="1:14" ht="25.5" customHeight="1">
      <c r="A120" s="92">
        <v>87</v>
      </c>
      <c r="B120" s="92"/>
      <c r="C120" s="54" t="s">
        <v>127</v>
      </c>
      <c r="D120" s="145">
        <v>805</v>
      </c>
      <c r="E120" s="98" t="s">
        <v>104</v>
      </c>
      <c r="F120" s="64" t="s">
        <v>415</v>
      </c>
      <c r="G120" s="92">
        <v>200</v>
      </c>
      <c r="H120" s="57">
        <f>H121</f>
        <v>0</v>
      </c>
      <c r="I120" s="57">
        <f>I121</f>
        <v>36600</v>
      </c>
      <c r="J120" s="57">
        <f>J121</f>
        <v>36600</v>
      </c>
      <c r="K120" s="103">
        <f>K121</f>
        <v>100</v>
      </c>
      <c r="L120" s="8"/>
      <c r="M120" s="12"/>
      <c r="N120" s="13"/>
    </row>
    <row r="121" spans="1:14" ht="27" customHeight="1">
      <c r="A121" s="92">
        <v>88</v>
      </c>
      <c r="B121" s="92"/>
      <c r="C121" s="54" t="s">
        <v>128</v>
      </c>
      <c r="D121" s="145">
        <v>805</v>
      </c>
      <c r="E121" s="98" t="s">
        <v>104</v>
      </c>
      <c r="F121" s="64" t="s">
        <v>415</v>
      </c>
      <c r="G121" s="92">
        <v>240</v>
      </c>
      <c r="H121" s="57">
        <f>прил5!G119</f>
        <v>0</v>
      </c>
      <c r="I121" s="57">
        <v>36600</v>
      </c>
      <c r="J121" s="57">
        <v>36600</v>
      </c>
      <c r="K121" s="103">
        <f>J121/I121*100</f>
        <v>100</v>
      </c>
      <c r="L121" s="8"/>
      <c r="M121" s="12"/>
      <c r="N121" s="13"/>
    </row>
    <row r="122" spans="1:14" ht="15.75" customHeight="1">
      <c r="A122" s="92">
        <v>89</v>
      </c>
      <c r="B122" s="92"/>
      <c r="C122" s="54" t="s">
        <v>131</v>
      </c>
      <c r="D122" s="145">
        <v>805</v>
      </c>
      <c r="E122" s="98" t="s">
        <v>104</v>
      </c>
      <c r="F122" s="64">
        <v>120082120</v>
      </c>
      <c r="G122" s="92">
        <v>800</v>
      </c>
      <c r="H122" s="57">
        <v>0</v>
      </c>
      <c r="I122" s="57">
        <f>I123</f>
        <v>0</v>
      </c>
      <c r="J122" s="57">
        <f>J123</f>
        <v>0</v>
      </c>
      <c r="K122" s="103">
        <v>0</v>
      </c>
      <c r="L122" s="8"/>
      <c r="M122" s="12"/>
      <c r="N122" s="13"/>
    </row>
    <row r="123" spans="1:14" ht="19.5" customHeight="1">
      <c r="A123" s="92">
        <v>90</v>
      </c>
      <c r="B123" s="92"/>
      <c r="C123" s="54" t="s">
        <v>142</v>
      </c>
      <c r="D123" s="145">
        <v>805</v>
      </c>
      <c r="E123" s="98" t="s">
        <v>104</v>
      </c>
      <c r="F123" s="64">
        <v>120082120</v>
      </c>
      <c r="G123" s="92">
        <v>850</v>
      </c>
      <c r="H123" s="57">
        <v>0</v>
      </c>
      <c r="I123" s="57">
        <v>0</v>
      </c>
      <c r="J123" s="57">
        <v>0</v>
      </c>
      <c r="K123" s="103">
        <v>0</v>
      </c>
      <c r="L123" s="8"/>
      <c r="M123" s="12"/>
      <c r="N123" s="13"/>
    </row>
    <row r="124" spans="1:11" ht="16.5" customHeight="1">
      <c r="A124" s="92">
        <v>91</v>
      </c>
      <c r="B124" s="92">
        <v>804</v>
      </c>
      <c r="C124" s="54" t="s">
        <v>205</v>
      </c>
      <c r="D124" s="145">
        <v>805</v>
      </c>
      <c r="E124" s="98" t="s">
        <v>61</v>
      </c>
      <c r="F124" s="70"/>
      <c r="G124" s="90"/>
      <c r="H124" s="147">
        <f>H125</f>
        <v>1002220</v>
      </c>
      <c r="I124" s="147">
        <f>I125</f>
        <v>3523494.03</v>
      </c>
      <c r="J124" s="147">
        <f>J125</f>
        <v>3516293.1</v>
      </c>
      <c r="K124" s="156">
        <f aca="true" t="shared" si="16" ref="K124:K131">J124/I124*100</f>
        <v>99.79563098621172</v>
      </c>
    </row>
    <row r="125" spans="1:11" ht="18.75" customHeight="1">
      <c r="A125" s="92">
        <v>98</v>
      </c>
      <c r="B125" s="92">
        <v>804</v>
      </c>
      <c r="C125" s="54" t="s">
        <v>20</v>
      </c>
      <c r="D125" s="145">
        <v>805</v>
      </c>
      <c r="E125" s="98" t="s">
        <v>62</v>
      </c>
      <c r="F125" s="70"/>
      <c r="G125" s="90"/>
      <c r="H125" s="57">
        <f>+H132+H129</f>
        <v>1002220</v>
      </c>
      <c r="I125" s="57">
        <f>I129+I132+I145+I126</f>
        <v>3523494.03</v>
      </c>
      <c r="J125" s="57">
        <f>J129+J132+J145+J126</f>
        <v>3516293.1</v>
      </c>
      <c r="K125" s="103">
        <f t="shared" si="16"/>
        <v>99.79563098621172</v>
      </c>
    </row>
    <row r="126" spans="1:11" ht="60.75" customHeight="1">
      <c r="A126" s="92">
        <v>102</v>
      </c>
      <c r="B126" s="92"/>
      <c r="C126" s="121" t="str">
        <f>прил5!C126</f>
        <v>Расходы на реализацию мероприятий, направленных на благоустройство населенных пунктов,находящихся на пути следования туристических потоков, связанных с празнованием 400-летия города Енисейска</v>
      </c>
      <c r="D126" s="145">
        <v>805</v>
      </c>
      <c r="E126" s="98" t="s">
        <v>62</v>
      </c>
      <c r="F126" s="70">
        <v>110080350</v>
      </c>
      <c r="G126" s="90"/>
      <c r="H126" s="57">
        <f aca="true" t="shared" si="17" ref="H126:J127">H127</f>
        <v>0</v>
      </c>
      <c r="I126" s="57">
        <f t="shared" si="17"/>
        <v>823115</v>
      </c>
      <c r="J126" s="57">
        <f t="shared" si="17"/>
        <v>823115</v>
      </c>
      <c r="K126" s="103">
        <f>J126/I126*100</f>
        <v>100</v>
      </c>
    </row>
    <row r="127" spans="1:11" ht="23.25" customHeight="1">
      <c r="A127" s="92">
        <v>103</v>
      </c>
      <c r="B127" s="92"/>
      <c r="C127" s="54" t="s">
        <v>127</v>
      </c>
      <c r="D127" s="145">
        <v>805</v>
      </c>
      <c r="E127" s="98" t="s">
        <v>62</v>
      </c>
      <c r="F127" s="70">
        <f>F126</f>
        <v>110080350</v>
      </c>
      <c r="G127" s="90">
        <v>200</v>
      </c>
      <c r="H127" s="57">
        <f t="shared" si="17"/>
        <v>0</v>
      </c>
      <c r="I127" s="57">
        <f t="shared" si="17"/>
        <v>823115</v>
      </c>
      <c r="J127" s="57">
        <f t="shared" si="17"/>
        <v>823115</v>
      </c>
      <c r="K127" s="103">
        <f>J127/I127*100</f>
        <v>100</v>
      </c>
    </row>
    <row r="128" spans="1:11" ht="24.75" customHeight="1">
      <c r="A128" s="92">
        <v>104</v>
      </c>
      <c r="B128" s="92"/>
      <c r="C128" s="54" t="s">
        <v>128</v>
      </c>
      <c r="D128" s="145">
        <v>805</v>
      </c>
      <c r="E128" s="98" t="s">
        <v>62</v>
      </c>
      <c r="F128" s="70">
        <f>F127</f>
        <v>110080350</v>
      </c>
      <c r="G128" s="90">
        <v>240</v>
      </c>
      <c r="H128" s="57">
        <v>0</v>
      </c>
      <c r="I128" s="57">
        <f>прил5!H128</f>
        <v>823115</v>
      </c>
      <c r="J128" s="57">
        <f>прил5!I128</f>
        <v>823115</v>
      </c>
      <c r="K128" s="103">
        <f>J128/I128*100</f>
        <v>100</v>
      </c>
    </row>
    <row r="129" spans="1:11" ht="60.75" customHeight="1">
      <c r="A129" s="92">
        <v>102</v>
      </c>
      <c r="B129" s="92"/>
      <c r="C129" s="54" t="s">
        <v>298</v>
      </c>
      <c r="D129" s="145">
        <v>805</v>
      </c>
      <c r="E129" s="98" t="s">
        <v>62</v>
      </c>
      <c r="F129" s="70" t="s">
        <v>314</v>
      </c>
      <c r="G129" s="90"/>
      <c r="H129" s="57">
        <f aca="true" t="shared" si="18" ref="H129:J130">H130</f>
        <v>0</v>
      </c>
      <c r="I129" s="57">
        <f t="shared" si="18"/>
        <v>1763217.93</v>
      </c>
      <c r="J129" s="57">
        <f t="shared" si="18"/>
        <v>1756017</v>
      </c>
      <c r="K129" s="103">
        <f t="shared" si="16"/>
        <v>99.5916029506347</v>
      </c>
    </row>
    <row r="130" spans="1:11" ht="23.25" customHeight="1">
      <c r="A130" s="92">
        <v>103</v>
      </c>
      <c r="B130" s="92"/>
      <c r="C130" s="54" t="s">
        <v>127</v>
      </c>
      <c r="D130" s="145">
        <v>805</v>
      </c>
      <c r="E130" s="98" t="s">
        <v>62</v>
      </c>
      <c r="F130" s="70" t="str">
        <f>F129</f>
        <v>01100S7410</v>
      </c>
      <c r="G130" s="90">
        <v>200</v>
      </c>
      <c r="H130" s="57">
        <f t="shared" si="18"/>
        <v>0</v>
      </c>
      <c r="I130" s="57">
        <f t="shared" si="18"/>
        <v>1763217.93</v>
      </c>
      <c r="J130" s="57">
        <f t="shared" si="18"/>
        <v>1756017</v>
      </c>
      <c r="K130" s="103">
        <f t="shared" si="16"/>
        <v>99.5916029506347</v>
      </c>
    </row>
    <row r="131" spans="1:11" ht="24.75" customHeight="1">
      <c r="A131" s="92">
        <v>104</v>
      </c>
      <c r="B131" s="92"/>
      <c r="C131" s="54" t="s">
        <v>128</v>
      </c>
      <c r="D131" s="145">
        <v>805</v>
      </c>
      <c r="E131" s="98" t="s">
        <v>62</v>
      </c>
      <c r="F131" s="70" t="str">
        <f>F130</f>
        <v>01100S7410</v>
      </c>
      <c r="G131" s="90">
        <v>240</v>
      </c>
      <c r="H131" s="57">
        <v>0</v>
      </c>
      <c r="I131" s="57">
        <f>прил5!H131</f>
        <v>1763217.93</v>
      </c>
      <c r="J131" s="57">
        <f>прил5!I131</f>
        <v>1756017</v>
      </c>
      <c r="K131" s="103">
        <f t="shared" si="16"/>
        <v>99.5916029506347</v>
      </c>
    </row>
    <row r="132" spans="1:11" ht="39.75" customHeight="1">
      <c r="A132" s="92">
        <v>105</v>
      </c>
      <c r="B132" s="92">
        <v>804</v>
      </c>
      <c r="C132" s="54" t="s">
        <v>294</v>
      </c>
      <c r="D132" s="145">
        <v>805</v>
      </c>
      <c r="E132" s="98" t="s">
        <v>62</v>
      </c>
      <c r="F132" s="70">
        <v>100000000</v>
      </c>
      <c r="G132" s="90"/>
      <c r="H132" s="57">
        <f>+H133</f>
        <v>1002220</v>
      </c>
      <c r="I132" s="57">
        <f>+I133</f>
        <v>902121.1</v>
      </c>
      <c r="J132" s="57">
        <f>+J133</f>
        <v>902121.1</v>
      </c>
      <c r="K132" s="103">
        <f>+K133</f>
        <v>100</v>
      </c>
    </row>
    <row r="133" spans="1:11" ht="24" customHeight="1">
      <c r="A133" s="92">
        <v>106</v>
      </c>
      <c r="B133" s="92">
        <v>804</v>
      </c>
      <c r="C133" s="54" t="s">
        <v>297</v>
      </c>
      <c r="D133" s="145">
        <v>805</v>
      </c>
      <c r="E133" s="98" t="s">
        <v>62</v>
      </c>
      <c r="F133" s="70">
        <v>110000000</v>
      </c>
      <c r="G133" s="90"/>
      <c r="H133" s="57">
        <f>H138+H141+H144</f>
        <v>1002220</v>
      </c>
      <c r="I133" s="57">
        <f>I136+I139+I142</f>
        <v>902121.1</v>
      </c>
      <c r="J133" s="57">
        <f>J138+J141+J144</f>
        <v>902121.1</v>
      </c>
      <c r="K133" s="103">
        <f>J133/I133*100</f>
        <v>100</v>
      </c>
    </row>
    <row r="134" spans="1:11" ht="0.75" customHeight="1" hidden="1">
      <c r="A134" s="92">
        <v>107</v>
      </c>
      <c r="B134" s="92">
        <v>804</v>
      </c>
      <c r="C134" s="54" t="s">
        <v>139</v>
      </c>
      <c r="D134" s="145">
        <v>805</v>
      </c>
      <c r="E134" s="98" t="s">
        <v>62</v>
      </c>
      <c r="F134" s="70" t="s">
        <v>138</v>
      </c>
      <c r="G134" s="90"/>
      <c r="H134" s="144">
        <f>+H135+H137</f>
        <v>1002220</v>
      </c>
      <c r="I134" s="144">
        <f>+I135+I137</f>
        <v>571120.1</v>
      </c>
      <c r="J134" s="144">
        <f>+J135+J137</f>
        <v>571120.1</v>
      </c>
      <c r="K134" s="154">
        <f>+K135+K137</f>
        <v>100</v>
      </c>
    </row>
    <row r="135" spans="1:11" ht="31.5" customHeight="1" hidden="1">
      <c r="A135" s="92">
        <v>108</v>
      </c>
      <c r="B135" s="92">
        <v>804</v>
      </c>
      <c r="C135" s="54" t="s">
        <v>140</v>
      </c>
      <c r="D135" s="145">
        <v>805</v>
      </c>
      <c r="E135" s="98" t="s">
        <v>62</v>
      </c>
      <c r="F135" s="70" t="s">
        <v>138</v>
      </c>
      <c r="G135" s="90">
        <v>100</v>
      </c>
      <c r="H135" s="144"/>
      <c r="I135" s="144"/>
      <c r="J135" s="144"/>
      <c r="K135" s="154"/>
    </row>
    <row r="136" spans="1:11" ht="61.5" customHeight="1">
      <c r="A136" s="92">
        <v>109</v>
      </c>
      <c r="B136" s="92">
        <v>804</v>
      </c>
      <c r="C136" s="54" t="s">
        <v>315</v>
      </c>
      <c r="D136" s="145">
        <v>805</v>
      </c>
      <c r="E136" s="98" t="s">
        <v>62</v>
      </c>
      <c r="F136" s="70">
        <v>110081010</v>
      </c>
      <c r="G136" s="90"/>
      <c r="H136" s="144">
        <f aca="true" t="shared" si="19" ref="H136:K137">+H137</f>
        <v>1002220</v>
      </c>
      <c r="I136" s="144">
        <f t="shared" si="19"/>
        <v>571120.1</v>
      </c>
      <c r="J136" s="144">
        <f t="shared" si="19"/>
        <v>571120.1</v>
      </c>
      <c r="K136" s="154">
        <f t="shared" si="19"/>
        <v>100</v>
      </c>
    </row>
    <row r="137" spans="1:11" ht="31.5" customHeight="1">
      <c r="A137" s="92">
        <v>110</v>
      </c>
      <c r="B137" s="92">
        <v>804</v>
      </c>
      <c r="C137" s="54" t="s">
        <v>127</v>
      </c>
      <c r="D137" s="145">
        <v>805</v>
      </c>
      <c r="E137" s="98" t="s">
        <v>62</v>
      </c>
      <c r="F137" s="70">
        <v>110081010</v>
      </c>
      <c r="G137" s="90">
        <v>200</v>
      </c>
      <c r="H137" s="144">
        <f t="shared" si="19"/>
        <v>1002220</v>
      </c>
      <c r="I137" s="144">
        <f t="shared" si="19"/>
        <v>571120.1</v>
      </c>
      <c r="J137" s="144">
        <f t="shared" si="19"/>
        <v>571120.1</v>
      </c>
      <c r="K137" s="154">
        <f t="shared" si="19"/>
        <v>100</v>
      </c>
    </row>
    <row r="138" spans="1:11" ht="33.75" customHeight="1">
      <c r="A138" s="92">
        <v>111</v>
      </c>
      <c r="B138" s="92">
        <v>804</v>
      </c>
      <c r="C138" s="54" t="s">
        <v>128</v>
      </c>
      <c r="D138" s="145">
        <v>805</v>
      </c>
      <c r="E138" s="98" t="s">
        <v>62</v>
      </c>
      <c r="F138" s="70">
        <v>110081010</v>
      </c>
      <c r="G138" s="90">
        <v>240</v>
      </c>
      <c r="H138" s="144">
        <f>прил5!G139</f>
        <v>1002220</v>
      </c>
      <c r="I138" s="144">
        <f>прил5!H139</f>
        <v>571120.1</v>
      </c>
      <c r="J138" s="144">
        <f>прил5!I139</f>
        <v>571120.1</v>
      </c>
      <c r="K138" s="154">
        <f>J138/I138*100</f>
        <v>100</v>
      </c>
    </row>
    <row r="139" spans="1:11" ht="67.5" customHeight="1">
      <c r="A139" s="92">
        <v>112</v>
      </c>
      <c r="B139" s="92">
        <v>804</v>
      </c>
      <c r="C139" s="54" t="s">
        <v>316</v>
      </c>
      <c r="D139" s="145">
        <v>805</v>
      </c>
      <c r="E139" s="98" t="s">
        <v>62</v>
      </c>
      <c r="F139" s="70">
        <v>110081040</v>
      </c>
      <c r="G139" s="90"/>
      <c r="H139" s="144">
        <f aca="true" t="shared" si="20" ref="H139:K140">+H140</f>
        <v>0</v>
      </c>
      <c r="I139" s="144">
        <f t="shared" si="20"/>
        <v>144200</v>
      </c>
      <c r="J139" s="144">
        <f t="shared" si="20"/>
        <v>144200</v>
      </c>
      <c r="K139" s="154">
        <f t="shared" si="20"/>
        <v>100</v>
      </c>
    </row>
    <row r="140" spans="1:11" ht="28.5" customHeight="1">
      <c r="A140" s="92">
        <v>113</v>
      </c>
      <c r="B140" s="92">
        <v>804</v>
      </c>
      <c r="C140" s="54" t="s">
        <v>127</v>
      </c>
      <c r="D140" s="145">
        <v>805</v>
      </c>
      <c r="E140" s="98" t="s">
        <v>62</v>
      </c>
      <c r="F140" s="70">
        <v>110081040</v>
      </c>
      <c r="G140" s="90">
        <v>200</v>
      </c>
      <c r="H140" s="144">
        <f t="shared" si="20"/>
        <v>0</v>
      </c>
      <c r="I140" s="144">
        <f t="shared" si="20"/>
        <v>144200</v>
      </c>
      <c r="J140" s="144">
        <f t="shared" si="20"/>
        <v>144200</v>
      </c>
      <c r="K140" s="154">
        <f t="shared" si="20"/>
        <v>100</v>
      </c>
    </row>
    <row r="141" spans="1:11" ht="33.75" customHeight="1">
      <c r="A141" s="92">
        <v>114</v>
      </c>
      <c r="B141" s="92">
        <v>804</v>
      </c>
      <c r="C141" s="54" t="s">
        <v>128</v>
      </c>
      <c r="D141" s="145">
        <v>805</v>
      </c>
      <c r="E141" s="98" t="s">
        <v>62</v>
      </c>
      <c r="F141" s="70">
        <v>110081040</v>
      </c>
      <c r="G141" s="90">
        <v>240</v>
      </c>
      <c r="H141" s="144">
        <f>прил5!G142</f>
        <v>0</v>
      </c>
      <c r="I141" s="144">
        <f>прил5!H142</f>
        <v>144200</v>
      </c>
      <c r="J141" s="144">
        <f>прил5!I142</f>
        <v>144200</v>
      </c>
      <c r="K141" s="154">
        <f aca="true" t="shared" si="21" ref="K141:K149">J141/I141*100</f>
        <v>100</v>
      </c>
    </row>
    <row r="142" spans="1:11" ht="64.5" customHeight="1">
      <c r="A142" s="92">
        <v>115</v>
      </c>
      <c r="B142" s="92"/>
      <c r="C142" s="68" t="s">
        <v>293</v>
      </c>
      <c r="D142" s="145">
        <v>805</v>
      </c>
      <c r="E142" s="98" t="s">
        <v>62</v>
      </c>
      <c r="F142" s="70">
        <f>F143</f>
        <v>110081050</v>
      </c>
      <c r="G142" s="90"/>
      <c r="H142" s="144">
        <f aca="true" t="shared" si="22" ref="H142:J146">H143</f>
        <v>0</v>
      </c>
      <c r="I142" s="144">
        <f t="shared" si="22"/>
        <v>186801</v>
      </c>
      <c r="J142" s="144">
        <f t="shared" si="22"/>
        <v>186801</v>
      </c>
      <c r="K142" s="154">
        <f t="shared" si="21"/>
        <v>100</v>
      </c>
    </row>
    <row r="143" spans="1:11" ht="33.75" customHeight="1">
      <c r="A143" s="92">
        <v>116</v>
      </c>
      <c r="B143" s="92"/>
      <c r="C143" s="54" t="s">
        <v>127</v>
      </c>
      <c r="D143" s="145">
        <v>805</v>
      </c>
      <c r="E143" s="98" t="s">
        <v>62</v>
      </c>
      <c r="F143" s="70">
        <f>F144</f>
        <v>110081050</v>
      </c>
      <c r="G143" s="90">
        <v>200</v>
      </c>
      <c r="H143" s="144">
        <f t="shared" si="22"/>
        <v>0</v>
      </c>
      <c r="I143" s="144">
        <f t="shared" si="22"/>
        <v>186801</v>
      </c>
      <c r="J143" s="144">
        <f t="shared" si="22"/>
        <v>186801</v>
      </c>
      <c r="K143" s="154">
        <f t="shared" si="21"/>
        <v>100</v>
      </c>
    </row>
    <row r="144" spans="1:11" ht="33.75" customHeight="1">
      <c r="A144" s="92">
        <v>117</v>
      </c>
      <c r="B144" s="92"/>
      <c r="C144" s="54" t="s">
        <v>128</v>
      </c>
      <c r="D144" s="145">
        <v>805</v>
      </c>
      <c r="E144" s="98" t="s">
        <v>62</v>
      </c>
      <c r="F144" s="70">
        <v>110081050</v>
      </c>
      <c r="G144" s="90">
        <v>240</v>
      </c>
      <c r="H144" s="144">
        <v>0</v>
      </c>
      <c r="I144" s="144">
        <v>186801</v>
      </c>
      <c r="J144" s="144">
        <v>186801</v>
      </c>
      <c r="K144" s="154">
        <f t="shared" si="21"/>
        <v>100</v>
      </c>
    </row>
    <row r="145" spans="1:11" ht="64.5" customHeight="1">
      <c r="A145" s="92">
        <v>115</v>
      </c>
      <c r="B145" s="92"/>
      <c r="C145" s="68" t="str">
        <f>прил5!C146</f>
        <v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Правительства Российской Федерации</v>
      </c>
      <c r="D145" s="145">
        <v>805</v>
      </c>
      <c r="E145" s="98" t="s">
        <v>62</v>
      </c>
      <c r="F145" s="70" t="str">
        <f>F146</f>
        <v>1100L299F</v>
      </c>
      <c r="G145" s="90"/>
      <c r="H145" s="144">
        <f t="shared" si="22"/>
        <v>0</v>
      </c>
      <c r="I145" s="144">
        <f t="shared" si="22"/>
        <v>35040</v>
      </c>
      <c r="J145" s="144">
        <f t="shared" si="22"/>
        <v>35040</v>
      </c>
      <c r="K145" s="154">
        <f t="shared" si="21"/>
        <v>100</v>
      </c>
    </row>
    <row r="146" spans="1:11" ht="33.75" customHeight="1">
      <c r="A146" s="92">
        <v>116</v>
      </c>
      <c r="B146" s="92"/>
      <c r="C146" s="54" t="s">
        <v>127</v>
      </c>
      <c r="D146" s="145">
        <v>805</v>
      </c>
      <c r="E146" s="98" t="s">
        <v>62</v>
      </c>
      <c r="F146" s="70" t="str">
        <f>F147</f>
        <v>1100L299F</v>
      </c>
      <c r="G146" s="90">
        <v>200</v>
      </c>
      <c r="H146" s="144">
        <f t="shared" si="22"/>
        <v>0</v>
      </c>
      <c r="I146" s="144">
        <f t="shared" si="22"/>
        <v>35040</v>
      </c>
      <c r="J146" s="144">
        <f t="shared" si="22"/>
        <v>35040</v>
      </c>
      <c r="K146" s="154">
        <f t="shared" si="21"/>
        <v>100</v>
      </c>
    </row>
    <row r="147" spans="1:11" ht="33.75" customHeight="1">
      <c r="A147" s="92">
        <v>117</v>
      </c>
      <c r="B147" s="92"/>
      <c r="C147" s="54" t="s">
        <v>128</v>
      </c>
      <c r="D147" s="145">
        <v>805</v>
      </c>
      <c r="E147" s="98" t="s">
        <v>62</v>
      </c>
      <c r="F147" s="70" t="s">
        <v>410</v>
      </c>
      <c r="G147" s="90">
        <v>240</v>
      </c>
      <c r="H147" s="144">
        <v>0</v>
      </c>
      <c r="I147" s="144">
        <v>35040</v>
      </c>
      <c r="J147" s="144">
        <v>35040</v>
      </c>
      <c r="K147" s="154">
        <f t="shared" si="21"/>
        <v>100</v>
      </c>
    </row>
    <row r="148" spans="1:11" ht="43.5" customHeight="1">
      <c r="A148" s="92">
        <v>125</v>
      </c>
      <c r="B148" s="92"/>
      <c r="C148" s="54" t="s">
        <v>429</v>
      </c>
      <c r="D148" s="145">
        <v>805</v>
      </c>
      <c r="E148" s="98" t="s">
        <v>258</v>
      </c>
      <c r="F148" s="70">
        <f>прил5!E152</f>
        <v>140082060</v>
      </c>
      <c r="G148" s="90">
        <v>500</v>
      </c>
      <c r="H148" s="144">
        <f>H149</f>
        <v>1304508</v>
      </c>
      <c r="I148" s="144">
        <f>I149</f>
        <v>1304508</v>
      </c>
      <c r="J148" s="144">
        <f>J149</f>
        <v>1304508</v>
      </c>
      <c r="K148" s="154">
        <f t="shared" si="21"/>
        <v>100</v>
      </c>
    </row>
    <row r="149" spans="1:11" ht="33.75" customHeight="1">
      <c r="A149" s="92">
        <v>126</v>
      </c>
      <c r="B149" s="92"/>
      <c r="C149" s="54" t="s">
        <v>430</v>
      </c>
      <c r="D149" s="145">
        <v>805</v>
      </c>
      <c r="E149" s="98" t="s">
        <v>258</v>
      </c>
      <c r="F149" s="70">
        <f>F148</f>
        <v>140082060</v>
      </c>
      <c r="G149" s="90">
        <v>540</v>
      </c>
      <c r="H149" s="144">
        <v>1304508</v>
      </c>
      <c r="I149" s="144">
        <v>1304508</v>
      </c>
      <c r="J149" s="144">
        <v>1304508</v>
      </c>
      <c r="K149" s="154">
        <f t="shared" si="21"/>
        <v>100</v>
      </c>
    </row>
    <row r="150" spans="1:11" ht="14.25" customHeight="1">
      <c r="A150" s="92">
        <v>127</v>
      </c>
      <c r="B150" s="92"/>
      <c r="C150" s="54" t="s">
        <v>249</v>
      </c>
      <c r="D150" s="145">
        <v>805</v>
      </c>
      <c r="E150" s="98" t="s">
        <v>245</v>
      </c>
      <c r="F150" s="70"/>
      <c r="G150" s="90"/>
      <c r="H150" s="144">
        <f>H151</f>
        <v>41635</v>
      </c>
      <c r="I150" s="144">
        <f>I151</f>
        <v>46631</v>
      </c>
      <c r="J150" s="144">
        <f>J151</f>
        <v>46631</v>
      </c>
      <c r="K150" s="154">
        <f>K151</f>
        <v>100</v>
      </c>
    </row>
    <row r="151" spans="1:11" ht="19.5" customHeight="1">
      <c r="A151" s="92">
        <v>128</v>
      </c>
      <c r="B151" s="92"/>
      <c r="C151" s="54" t="s">
        <v>246</v>
      </c>
      <c r="D151" s="145">
        <v>805</v>
      </c>
      <c r="E151" s="98" t="s">
        <v>247</v>
      </c>
      <c r="F151" s="70"/>
      <c r="G151" s="90"/>
      <c r="H151" s="144">
        <f>H154+H157</f>
        <v>41635</v>
      </c>
      <c r="I151" s="144">
        <f aca="true" t="shared" si="23" ref="I151:K152">I152</f>
        <v>46631</v>
      </c>
      <c r="J151" s="144">
        <f t="shared" si="23"/>
        <v>46631</v>
      </c>
      <c r="K151" s="154">
        <f t="shared" si="23"/>
        <v>100</v>
      </c>
    </row>
    <row r="152" spans="1:11" ht="42.75" customHeight="1">
      <c r="A152" s="92">
        <v>129</v>
      </c>
      <c r="B152" s="92"/>
      <c r="C152" s="54" t="s">
        <v>317</v>
      </c>
      <c r="D152" s="145">
        <v>805</v>
      </c>
      <c r="E152" s="98" t="s">
        <v>247</v>
      </c>
      <c r="F152" s="70">
        <v>100000000</v>
      </c>
      <c r="G152" s="90"/>
      <c r="H152" s="144">
        <f>H153</f>
        <v>41635</v>
      </c>
      <c r="I152" s="144">
        <f t="shared" si="23"/>
        <v>46631</v>
      </c>
      <c r="J152" s="144">
        <f t="shared" si="23"/>
        <v>46631</v>
      </c>
      <c r="K152" s="154">
        <f t="shared" si="23"/>
        <v>100</v>
      </c>
    </row>
    <row r="153" spans="1:11" ht="23.25" customHeight="1">
      <c r="A153" s="92">
        <v>130</v>
      </c>
      <c r="B153" s="92"/>
      <c r="C153" s="54" t="s">
        <v>301</v>
      </c>
      <c r="D153" s="145">
        <v>805</v>
      </c>
      <c r="E153" s="98" t="s">
        <v>247</v>
      </c>
      <c r="F153" s="70">
        <v>130000000</v>
      </c>
      <c r="G153" s="90"/>
      <c r="H153" s="144">
        <f>H154+H157</f>
        <v>41635</v>
      </c>
      <c r="I153" s="144">
        <f>I154+I157</f>
        <v>46631</v>
      </c>
      <c r="J153" s="144">
        <f>J154+J157</f>
        <v>46631</v>
      </c>
      <c r="K153" s="154">
        <f>J153/I153*100</f>
        <v>100</v>
      </c>
    </row>
    <row r="154" spans="1:11" ht="81.75" customHeight="1">
      <c r="A154" s="92">
        <v>131</v>
      </c>
      <c r="B154" s="92"/>
      <c r="C154" s="54" t="s">
        <v>318</v>
      </c>
      <c r="D154" s="145">
        <v>805</v>
      </c>
      <c r="E154" s="98" t="s">
        <v>247</v>
      </c>
      <c r="F154" s="70">
        <v>130075550</v>
      </c>
      <c r="G154" s="90"/>
      <c r="H154" s="144">
        <f aca="true" t="shared" si="24" ref="H154:K155">H155</f>
        <v>41635</v>
      </c>
      <c r="I154" s="144">
        <f t="shared" si="24"/>
        <v>41635</v>
      </c>
      <c r="J154" s="144">
        <f t="shared" si="24"/>
        <v>41635</v>
      </c>
      <c r="K154" s="154">
        <f t="shared" si="24"/>
        <v>100</v>
      </c>
    </row>
    <row r="155" spans="1:11" ht="24.75" customHeight="1">
      <c r="A155" s="92">
        <v>132</v>
      </c>
      <c r="B155" s="92"/>
      <c r="C155" s="54" t="s">
        <v>127</v>
      </c>
      <c r="D155" s="145">
        <v>805</v>
      </c>
      <c r="E155" s="98" t="s">
        <v>247</v>
      </c>
      <c r="F155" s="70">
        <v>130075550</v>
      </c>
      <c r="G155" s="90">
        <v>200</v>
      </c>
      <c r="H155" s="144">
        <f t="shared" si="24"/>
        <v>41635</v>
      </c>
      <c r="I155" s="144">
        <f t="shared" si="24"/>
        <v>41635</v>
      </c>
      <c r="J155" s="144">
        <f t="shared" si="24"/>
        <v>41635</v>
      </c>
      <c r="K155" s="154">
        <f t="shared" si="24"/>
        <v>100</v>
      </c>
    </row>
    <row r="156" spans="1:11" ht="33.75" customHeight="1">
      <c r="A156" s="92">
        <v>133</v>
      </c>
      <c r="B156" s="92"/>
      <c r="C156" s="54" t="s">
        <v>128</v>
      </c>
      <c r="D156" s="145">
        <v>805</v>
      </c>
      <c r="E156" s="98" t="s">
        <v>247</v>
      </c>
      <c r="F156" s="70">
        <v>130075550</v>
      </c>
      <c r="G156" s="90">
        <v>240</v>
      </c>
      <c r="H156" s="144">
        <v>41635</v>
      </c>
      <c r="I156" s="144">
        <v>41635</v>
      </c>
      <c r="J156" s="144">
        <v>41635</v>
      </c>
      <c r="K156" s="154">
        <f>K157</f>
        <v>100</v>
      </c>
    </row>
    <row r="157" spans="1:11" ht="80.25" customHeight="1">
      <c r="A157" s="92">
        <v>134</v>
      </c>
      <c r="B157" s="92"/>
      <c r="C157" s="54" t="s">
        <v>319</v>
      </c>
      <c r="D157" s="145">
        <v>805</v>
      </c>
      <c r="E157" s="98" t="s">
        <v>247</v>
      </c>
      <c r="F157" s="70" t="s">
        <v>248</v>
      </c>
      <c r="G157" s="90"/>
      <c r="H157" s="144">
        <f aca="true" t="shared" si="25" ref="H157:J158">H158</f>
        <v>0</v>
      </c>
      <c r="I157" s="144">
        <f t="shared" si="25"/>
        <v>4996</v>
      </c>
      <c r="J157" s="144">
        <f t="shared" si="25"/>
        <v>4996</v>
      </c>
      <c r="K157" s="154">
        <f>K158</f>
        <v>100</v>
      </c>
    </row>
    <row r="158" spans="1:11" ht="28.5" customHeight="1">
      <c r="A158" s="92">
        <v>135</v>
      </c>
      <c r="B158" s="92"/>
      <c r="C158" s="54" t="s">
        <v>127</v>
      </c>
      <c r="D158" s="145">
        <v>805</v>
      </c>
      <c r="E158" s="98" t="s">
        <v>247</v>
      </c>
      <c r="F158" s="70" t="s">
        <v>248</v>
      </c>
      <c r="G158" s="90">
        <v>200</v>
      </c>
      <c r="H158" s="144">
        <f t="shared" si="25"/>
        <v>0</v>
      </c>
      <c r="I158" s="144">
        <f t="shared" si="25"/>
        <v>4996</v>
      </c>
      <c r="J158" s="144">
        <f t="shared" si="25"/>
        <v>4996</v>
      </c>
      <c r="K158" s="154">
        <f>K159</f>
        <v>100</v>
      </c>
    </row>
    <row r="159" spans="1:11" ht="26.25" customHeight="1">
      <c r="A159" s="92">
        <v>136</v>
      </c>
      <c r="B159" s="92"/>
      <c r="C159" s="54" t="s">
        <v>128</v>
      </c>
      <c r="D159" s="145">
        <v>805</v>
      </c>
      <c r="E159" s="98" t="s">
        <v>247</v>
      </c>
      <c r="F159" s="70" t="s">
        <v>248</v>
      </c>
      <c r="G159" s="90">
        <v>240</v>
      </c>
      <c r="H159" s="144">
        <f>прил5!G163</f>
        <v>0</v>
      </c>
      <c r="I159" s="144">
        <v>4996</v>
      </c>
      <c r="J159" s="144">
        <v>4996</v>
      </c>
      <c r="K159" s="154">
        <f aca="true" t="shared" si="26" ref="K159:K164">J159/I159*100</f>
        <v>100</v>
      </c>
    </row>
    <row r="160" spans="1:11" ht="26.25" customHeight="1">
      <c r="A160" s="92">
        <v>137</v>
      </c>
      <c r="B160" s="92"/>
      <c r="C160" s="54" t="str">
        <f>прил5!C164</f>
        <v>СОЦИАЛЬНАЯ ПОЛИТИКА</v>
      </c>
      <c r="D160" s="145">
        <v>805</v>
      </c>
      <c r="E160" s="98" t="s">
        <v>63</v>
      </c>
      <c r="F160" s="70"/>
      <c r="G160" s="90"/>
      <c r="H160" s="144">
        <f>H161</f>
        <v>48528</v>
      </c>
      <c r="I160" s="144">
        <f>I161</f>
        <v>48528</v>
      </c>
      <c r="J160" s="144">
        <f>I160</f>
        <v>48528</v>
      </c>
      <c r="K160" s="154">
        <f t="shared" si="26"/>
        <v>100</v>
      </c>
    </row>
    <row r="161" spans="1:11" ht="26.25" customHeight="1">
      <c r="A161" s="92">
        <v>138</v>
      </c>
      <c r="B161" s="92"/>
      <c r="C161" s="54" t="str">
        <f>прил5!C165</f>
        <v>Пенсионное обеспечение</v>
      </c>
      <c r="D161" s="145">
        <v>805</v>
      </c>
      <c r="E161" s="98" t="s">
        <v>63</v>
      </c>
      <c r="F161" s="70">
        <v>100000000</v>
      </c>
      <c r="G161" s="90"/>
      <c r="H161" s="144">
        <f>H162</f>
        <v>48528</v>
      </c>
      <c r="I161" s="144">
        <f>прил5!H164</f>
        <v>48528</v>
      </c>
      <c r="J161" s="144">
        <f>I161</f>
        <v>48528</v>
      </c>
      <c r="K161" s="154">
        <f t="shared" si="26"/>
        <v>100</v>
      </c>
    </row>
    <row r="162" spans="1:11" ht="26.25" customHeight="1">
      <c r="A162" s="92">
        <v>139</v>
      </c>
      <c r="B162" s="92"/>
      <c r="C162" s="54" t="str">
        <f>прил5!C166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D162" s="145">
        <v>805</v>
      </c>
      <c r="E162" s="98" t="s">
        <v>63</v>
      </c>
      <c r="F162" s="70">
        <v>140082110</v>
      </c>
      <c r="G162" s="90"/>
      <c r="H162" s="144">
        <f>H163</f>
        <v>48528</v>
      </c>
      <c r="I162" s="144">
        <f>прил5!H165</f>
        <v>48528</v>
      </c>
      <c r="J162" s="144">
        <f>I162</f>
        <v>48528</v>
      </c>
      <c r="K162" s="154">
        <f t="shared" si="26"/>
        <v>100</v>
      </c>
    </row>
    <row r="163" spans="1:11" ht="26.25" customHeight="1">
      <c r="A163" s="92">
        <v>140</v>
      </c>
      <c r="B163" s="92"/>
      <c r="C163" s="54" t="str">
        <f>прил5!C167</f>
        <v>Подпрограмма "Прочие мероприятия Галанинского сельсовета"</v>
      </c>
      <c r="D163" s="145">
        <v>805</v>
      </c>
      <c r="E163" s="98" t="s">
        <v>63</v>
      </c>
      <c r="F163" s="70">
        <f>F162</f>
        <v>140082110</v>
      </c>
      <c r="G163" s="90">
        <v>500</v>
      </c>
      <c r="H163" s="144">
        <f>H164</f>
        <v>48528</v>
      </c>
      <c r="I163" s="144">
        <f>прил5!H166</f>
        <v>48528</v>
      </c>
      <c r="J163" s="144">
        <f>I163</f>
        <v>48528</v>
      </c>
      <c r="K163" s="154">
        <f t="shared" si="26"/>
        <v>100</v>
      </c>
    </row>
    <row r="164" spans="1:11" ht="85.5" customHeight="1">
      <c r="A164" s="92">
        <v>141</v>
      </c>
      <c r="B164" s="92"/>
      <c r="C164" s="54" t="str">
        <f>прил5!C168</f>
        <v>Межбюджетные трансферты,передаваемые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лицам,замещавшим  должности муниципальной службы в органах местного самоуправления поселений  Казачинского района   в рамках подпрограмы "Прочие  мероприятия Галанинского сельсовета" </v>
      </c>
      <c r="D164" s="145">
        <v>805</v>
      </c>
      <c r="E164" s="98" t="s">
        <v>63</v>
      </c>
      <c r="F164" s="70">
        <f>F163</f>
        <v>140082110</v>
      </c>
      <c r="G164" s="90">
        <v>540</v>
      </c>
      <c r="H164" s="144">
        <v>48528</v>
      </c>
      <c r="I164" s="144">
        <f>прил5!H167</f>
        <v>48528</v>
      </c>
      <c r="J164" s="144">
        <f>I164</f>
        <v>48528</v>
      </c>
      <c r="K164" s="154">
        <f t="shared" si="26"/>
        <v>100</v>
      </c>
    </row>
    <row r="165" spans="1:11" ht="27.75" customHeight="1">
      <c r="A165" s="92">
        <v>142</v>
      </c>
      <c r="B165" s="92">
        <v>85</v>
      </c>
      <c r="C165" s="54" t="str">
        <f>прил5!C171</f>
        <v> Физическая культура и спорт</v>
      </c>
      <c r="D165" s="145">
        <v>805</v>
      </c>
      <c r="E165" s="98" t="s">
        <v>284</v>
      </c>
      <c r="F165" s="70"/>
      <c r="G165" s="98"/>
      <c r="H165" s="144">
        <f>H166</f>
        <v>44847</v>
      </c>
      <c r="I165" s="144">
        <f>I166</f>
        <v>44848.29</v>
      </c>
      <c r="J165" s="144">
        <f>J166</f>
        <v>44848.29</v>
      </c>
      <c r="K165" s="154">
        <f>K166</f>
        <v>100</v>
      </c>
    </row>
    <row r="166" spans="1:11" s="7" customFormat="1" ht="18.75" customHeight="1">
      <c r="A166" s="92">
        <v>143</v>
      </c>
      <c r="B166" s="93">
        <v>86</v>
      </c>
      <c r="C166" s="54" t="str">
        <f>прил5!C172</f>
        <v> Физическая культура </v>
      </c>
      <c r="D166" s="145">
        <v>805</v>
      </c>
      <c r="E166" s="122" t="s">
        <v>284</v>
      </c>
      <c r="F166" s="62">
        <v>200000000</v>
      </c>
      <c r="G166" s="122"/>
      <c r="H166" s="57">
        <f>H168</f>
        <v>44847</v>
      </c>
      <c r="I166" s="57">
        <f>I168</f>
        <v>44848.29</v>
      </c>
      <c r="J166" s="57">
        <f>J168</f>
        <v>44848.29</v>
      </c>
      <c r="K166" s="103">
        <f>K168</f>
        <v>100</v>
      </c>
    </row>
    <row r="167" spans="1:11" ht="12.75" customHeight="1" hidden="1">
      <c r="A167" s="92">
        <v>144</v>
      </c>
      <c r="B167" s="92">
        <v>804</v>
      </c>
      <c r="C167" s="54" t="s">
        <v>137</v>
      </c>
      <c r="D167" s="145">
        <v>805</v>
      </c>
      <c r="E167" s="98" t="s">
        <v>98</v>
      </c>
      <c r="F167" s="70" t="s">
        <v>71</v>
      </c>
      <c r="G167" s="98"/>
      <c r="H167" s="144" t="e">
        <f>#REF!</f>
        <v>#REF!</v>
      </c>
      <c r="I167" s="144" t="e">
        <f>#REF!</f>
        <v>#REF!</v>
      </c>
      <c r="J167" s="144" t="e">
        <f>#REF!</f>
        <v>#REF!</v>
      </c>
      <c r="K167" s="154" t="e">
        <f>#REF!</f>
        <v>#REF!</v>
      </c>
    </row>
    <row r="168" spans="1:11" ht="15" customHeight="1">
      <c r="A168" s="92">
        <v>145</v>
      </c>
      <c r="B168" s="92"/>
      <c r="C168" s="54" t="str">
        <f>прил5!C174</f>
        <v>  Субсидии бюджетным учреждениям</v>
      </c>
      <c r="D168" s="145">
        <v>805</v>
      </c>
      <c r="E168" s="122" t="s">
        <v>284</v>
      </c>
      <c r="F168" s="70">
        <v>220000000</v>
      </c>
      <c r="G168" s="98"/>
      <c r="H168" s="144">
        <f>H169</f>
        <v>44847</v>
      </c>
      <c r="I168" s="144">
        <f>I169</f>
        <v>44848.29</v>
      </c>
      <c r="J168" s="144">
        <f>J169</f>
        <v>44848.29</v>
      </c>
      <c r="K168" s="154">
        <f>K169</f>
        <v>100</v>
      </c>
    </row>
    <row r="169" spans="1:11" ht="26.25" customHeight="1">
      <c r="A169" s="92">
        <v>146</v>
      </c>
      <c r="B169" s="92"/>
      <c r="C169" s="54" t="str">
        <f>прил5!C175</f>
        <v> Обеспечение деятельности  ведомственных учреждений в рамках муниципальной программы "Развитие физкультуры и спорта"</v>
      </c>
      <c r="D169" s="145">
        <v>805</v>
      </c>
      <c r="E169" s="122" t="s">
        <v>284</v>
      </c>
      <c r="F169" s="70">
        <v>220080610</v>
      </c>
      <c r="G169" s="98"/>
      <c r="H169" s="144">
        <f aca="true" t="shared" si="27" ref="H169:J170">H170</f>
        <v>44847</v>
      </c>
      <c r="I169" s="144">
        <f t="shared" si="27"/>
        <v>44848.29</v>
      </c>
      <c r="J169" s="144">
        <f t="shared" si="27"/>
        <v>44848.29</v>
      </c>
      <c r="K169" s="154">
        <f aca="true" t="shared" si="28" ref="K169:K177">J169/I169*100</f>
        <v>100</v>
      </c>
    </row>
    <row r="170" spans="1:11" ht="35.25" customHeight="1">
      <c r="A170" s="92">
        <v>147</v>
      </c>
      <c r="B170" s="92"/>
      <c r="C170" s="150" t="str">
        <f>прил5!C176</f>
        <v>Закупка товаров, работ и услуг для государственных (муниципальных) нужд</v>
      </c>
      <c r="D170" s="145">
        <v>805</v>
      </c>
      <c r="E170" s="122" t="s">
        <v>284</v>
      </c>
      <c r="F170" s="70">
        <v>220080610</v>
      </c>
      <c r="G170" s="98" t="s">
        <v>280</v>
      </c>
      <c r="H170" s="144">
        <f t="shared" si="27"/>
        <v>44847</v>
      </c>
      <c r="I170" s="144">
        <f t="shared" si="27"/>
        <v>44848.29</v>
      </c>
      <c r="J170" s="144">
        <f t="shared" si="27"/>
        <v>44848.29</v>
      </c>
      <c r="K170" s="154">
        <f t="shared" si="28"/>
        <v>100</v>
      </c>
    </row>
    <row r="171" spans="1:11" ht="33" customHeight="1">
      <c r="A171" s="92">
        <v>148</v>
      </c>
      <c r="B171" s="92"/>
      <c r="C171" s="54" t="str">
        <f>прил5!C177</f>
        <v>Иные закупки товаров, работ и услуг для обеспечения государственных (муниципальных) нужд</v>
      </c>
      <c r="D171" s="145">
        <v>805</v>
      </c>
      <c r="E171" s="122" t="s">
        <v>284</v>
      </c>
      <c r="F171" s="70">
        <v>220080610</v>
      </c>
      <c r="G171" s="98" t="s">
        <v>286</v>
      </c>
      <c r="H171" s="144">
        <v>44847</v>
      </c>
      <c r="I171" s="144">
        <v>44848.29</v>
      </c>
      <c r="J171" s="144">
        <v>44848.29</v>
      </c>
      <c r="K171" s="154">
        <f t="shared" si="28"/>
        <v>100</v>
      </c>
    </row>
    <row r="172" spans="1:11" ht="18" customHeight="1">
      <c r="A172" s="92">
        <v>149</v>
      </c>
      <c r="B172" s="92"/>
      <c r="C172" s="54" t="str">
        <f>прил5!C178</f>
        <v> Прочие межбюджетные трансферты общего характера</v>
      </c>
      <c r="D172" s="145">
        <v>805</v>
      </c>
      <c r="E172" s="122" t="s">
        <v>345</v>
      </c>
      <c r="F172" s="70"/>
      <c r="G172" s="98"/>
      <c r="H172" s="57">
        <v>16452.1</v>
      </c>
      <c r="I172" s="57">
        <v>16452.1</v>
      </c>
      <c r="J172" s="57">
        <v>16452.1</v>
      </c>
      <c r="K172" s="103">
        <f t="shared" si="28"/>
        <v>100</v>
      </c>
    </row>
    <row r="173" spans="1:11" ht="18" customHeight="1">
      <c r="A173" s="92">
        <v>150</v>
      </c>
      <c r="B173" s="92"/>
      <c r="C173" s="54" t="str">
        <f>прил5!C180</f>
        <v> Прочие межбюджетные трансферты общего характера</v>
      </c>
      <c r="D173" s="145">
        <v>805</v>
      </c>
      <c r="E173" s="122" t="s">
        <v>345</v>
      </c>
      <c r="F173" s="70">
        <v>8110000000</v>
      </c>
      <c r="G173" s="98"/>
      <c r="H173" s="57">
        <v>16452.1</v>
      </c>
      <c r="I173" s="57">
        <v>16452.1</v>
      </c>
      <c r="J173" s="57">
        <v>16452.1</v>
      </c>
      <c r="K173" s="103">
        <f t="shared" si="28"/>
        <v>100</v>
      </c>
    </row>
    <row r="174" spans="1:11" ht="63" customHeight="1">
      <c r="A174" s="92">
        <v>151</v>
      </c>
      <c r="B174" s="92"/>
      <c r="C174" s="54" t="str">
        <f>прил5!C181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D174" s="145">
        <v>805</v>
      </c>
      <c r="E174" s="122" t="s">
        <v>345</v>
      </c>
      <c r="F174" s="70">
        <v>8110082090</v>
      </c>
      <c r="G174" s="98"/>
      <c r="H174" s="57">
        <v>16452.1</v>
      </c>
      <c r="I174" s="57">
        <v>16452.1</v>
      </c>
      <c r="J174" s="57">
        <v>16452.1</v>
      </c>
      <c r="K174" s="103">
        <f t="shared" si="28"/>
        <v>100</v>
      </c>
    </row>
    <row r="175" spans="1:11" ht="22.5" customHeight="1">
      <c r="A175" s="92">
        <v>152</v>
      </c>
      <c r="B175" s="92"/>
      <c r="C175" s="54" t="str">
        <f>прил5!C182</f>
        <v>Закупка товаров, работ и услуг для государственных (муниципальных) нужд</v>
      </c>
      <c r="D175" s="145">
        <f>D174</f>
        <v>805</v>
      </c>
      <c r="E175" s="122" t="s">
        <v>345</v>
      </c>
      <c r="F175" s="70">
        <f>F174</f>
        <v>8110082090</v>
      </c>
      <c r="G175" s="98" t="s">
        <v>359</v>
      </c>
      <c r="H175" s="57">
        <v>16452.1</v>
      </c>
      <c r="I175" s="57">
        <v>16452.1</v>
      </c>
      <c r="J175" s="57">
        <v>16452.1</v>
      </c>
      <c r="K175" s="103">
        <f t="shared" si="28"/>
        <v>100</v>
      </c>
    </row>
    <row r="176" spans="1:11" ht="22.5" customHeight="1">
      <c r="A176" s="92">
        <v>153</v>
      </c>
      <c r="B176" s="92"/>
      <c r="C176" s="54" t="str">
        <f>C171</f>
        <v>Иные закупки товаров, работ и услуг для обеспечения государственных (муниципальных) нужд</v>
      </c>
      <c r="D176" s="145">
        <f>D175</f>
        <v>805</v>
      </c>
      <c r="E176" s="122" t="s">
        <v>345</v>
      </c>
      <c r="F176" s="70">
        <f>F175</f>
        <v>8110082090</v>
      </c>
      <c r="G176" s="98" t="s">
        <v>360</v>
      </c>
      <c r="H176" s="57">
        <v>16452.1</v>
      </c>
      <c r="I176" s="57">
        <v>16452.1</v>
      </c>
      <c r="J176" s="57">
        <v>16452.1</v>
      </c>
      <c r="K176" s="103">
        <f t="shared" si="28"/>
        <v>100</v>
      </c>
    </row>
    <row r="177" spans="1:11" s="6" customFormat="1" ht="12" customHeight="1">
      <c r="A177" s="92">
        <v>154</v>
      </c>
      <c r="B177" s="94"/>
      <c r="C177" s="66" t="s">
        <v>206</v>
      </c>
      <c r="D177" s="145">
        <v>805</v>
      </c>
      <c r="E177" s="123"/>
      <c r="F177" s="123"/>
      <c r="G177" s="123"/>
      <c r="H177" s="142">
        <f>H15</f>
        <v>6349861.9399999995</v>
      </c>
      <c r="I177" s="142">
        <f>I15</f>
        <v>13013303.869999997</v>
      </c>
      <c r="J177" s="142">
        <f>J15</f>
        <v>12999948.499999998</v>
      </c>
      <c r="K177" s="143">
        <f t="shared" si="28"/>
        <v>99.89737141210705</v>
      </c>
    </row>
    <row r="180" ht="1.5" customHeight="1"/>
    <row r="181" ht="12" hidden="1"/>
    <row r="182" ht="12" hidden="1"/>
    <row r="183" ht="12" hidden="1"/>
    <row r="184" ht="12" hidden="1"/>
    <row r="185" ht="12" hidden="1"/>
    <row r="186" spans="1:7" ht="8.25" customHeight="1" hidden="1">
      <c r="A186" s="175"/>
      <c r="B186" s="175"/>
      <c r="C186" s="175"/>
      <c r="D186" s="175"/>
      <c r="E186" s="175"/>
      <c r="F186" s="175"/>
      <c r="G186" s="175"/>
    </row>
  </sheetData>
  <sheetProtection/>
  <mergeCells count="30">
    <mergeCell ref="B1:E1"/>
    <mergeCell ref="B2:E2"/>
    <mergeCell ref="B3:E3"/>
    <mergeCell ref="E4:K4"/>
    <mergeCell ref="C8:H8"/>
    <mergeCell ref="E69:E70"/>
    <mergeCell ref="E99:E100"/>
    <mergeCell ref="H99:H100"/>
    <mergeCell ref="F69:F70"/>
    <mergeCell ref="E5:K5"/>
    <mergeCell ref="K69:K70"/>
    <mergeCell ref="C9:H9"/>
    <mergeCell ref="A10:I10"/>
    <mergeCell ref="E15:G15"/>
    <mergeCell ref="G69:G70"/>
    <mergeCell ref="A186:B186"/>
    <mergeCell ref="C186:G186"/>
    <mergeCell ref="A69:A70"/>
    <mergeCell ref="B69:B70"/>
    <mergeCell ref="C69:C70"/>
    <mergeCell ref="E7:K7"/>
    <mergeCell ref="A99:A100"/>
    <mergeCell ref="B99:B100"/>
    <mergeCell ref="E6:K6"/>
    <mergeCell ref="K99:K100"/>
    <mergeCell ref="H69:H70"/>
    <mergeCell ref="I69:I70"/>
    <mergeCell ref="J69:J70"/>
    <mergeCell ref="I99:I100"/>
    <mergeCell ref="J99:J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8" sqref="L8"/>
    </sheetView>
  </sheetViews>
  <sheetFormatPr defaultColWidth="8.8515625" defaultRowHeight="12.75"/>
  <cols>
    <col min="1" max="1" width="4.421875" style="4" customWidth="1"/>
    <col min="2" max="2" width="0.42578125" style="4" hidden="1" customWidth="1"/>
    <col min="3" max="3" width="3.57421875" style="4" hidden="1" customWidth="1"/>
    <col min="4" max="4" width="4.421875" style="4" hidden="1" customWidth="1"/>
    <col min="5" max="5" width="6.140625" style="4" hidden="1" customWidth="1"/>
    <col min="6" max="6" width="5.140625" style="4" hidden="1" customWidth="1"/>
    <col min="7" max="7" width="46.00390625" style="4" customWidth="1"/>
    <col min="8" max="8" width="9.421875" style="4" customWidth="1"/>
    <col min="9" max="9" width="9.8515625" style="4" customWidth="1"/>
    <col min="10" max="10" width="10.57421875" style="4" customWidth="1"/>
    <col min="11" max="11" width="6.421875" style="4" customWidth="1"/>
    <col min="12" max="16384" width="8.8515625" style="28" customWidth="1"/>
  </cols>
  <sheetData>
    <row r="1" spans="3:11" ht="12">
      <c r="C1" s="175"/>
      <c r="D1" s="175"/>
      <c r="E1" s="175"/>
      <c r="F1" s="175"/>
      <c r="G1" s="175"/>
      <c r="H1" s="42"/>
      <c r="J1" s="175" t="s">
        <v>181</v>
      </c>
      <c r="K1" s="175"/>
    </row>
    <row r="2" spans="3:11" ht="12">
      <c r="C2" s="3"/>
      <c r="D2" s="175"/>
      <c r="E2" s="175"/>
      <c r="F2" s="175"/>
      <c r="G2" s="175"/>
      <c r="H2" s="42"/>
      <c r="J2" s="175" t="s">
        <v>438</v>
      </c>
      <c r="K2" s="175"/>
    </row>
    <row r="3" spans="3:11" ht="12">
      <c r="C3" s="3"/>
      <c r="D3" s="175"/>
      <c r="E3" s="175"/>
      <c r="F3" s="175"/>
      <c r="G3" s="175"/>
      <c r="H3" s="175" t="s">
        <v>251</v>
      </c>
      <c r="I3" s="175"/>
      <c r="J3" s="175"/>
      <c r="K3" s="175"/>
    </row>
    <row r="4" spans="3:11" ht="12">
      <c r="C4" s="3"/>
      <c r="D4" s="175"/>
      <c r="E4" s="175"/>
      <c r="F4" s="175"/>
      <c r="G4" s="175"/>
      <c r="H4" s="175" t="s">
        <v>441</v>
      </c>
      <c r="I4" s="175"/>
      <c r="J4" s="175"/>
      <c r="K4" s="175"/>
    </row>
    <row r="5" spans="3:8" ht="12.75" customHeight="1" hidden="1">
      <c r="C5" s="3"/>
      <c r="D5" s="175"/>
      <c r="E5" s="175"/>
      <c r="F5" s="175"/>
      <c r="G5" s="175"/>
      <c r="H5" s="42"/>
    </row>
    <row r="6" spans="3:8" ht="12.75" customHeight="1" hidden="1">
      <c r="C6" s="3"/>
      <c r="D6" s="175"/>
      <c r="E6" s="175"/>
      <c r="F6" s="175"/>
      <c r="G6" s="175"/>
      <c r="H6" s="42"/>
    </row>
    <row r="7" spans="1:11" ht="24.75" customHeight="1">
      <c r="A7" s="88"/>
      <c r="B7" s="88"/>
      <c r="C7" s="88"/>
      <c r="D7" s="213" t="s">
        <v>210</v>
      </c>
      <c r="E7" s="213"/>
      <c r="F7" s="213"/>
      <c r="G7" s="213"/>
      <c r="H7" s="213"/>
      <c r="I7" s="223"/>
      <c r="J7" s="223"/>
      <c r="K7" s="223"/>
    </row>
    <row r="8" spans="1:11" ht="74.25" customHeight="1">
      <c r="A8" s="90" t="s">
        <v>11</v>
      </c>
      <c r="B8" s="91" t="s">
        <v>90</v>
      </c>
      <c r="C8" s="90" t="s">
        <v>91</v>
      </c>
      <c r="D8" s="90" t="s">
        <v>92</v>
      </c>
      <c r="E8" s="90" t="s">
        <v>93</v>
      </c>
      <c r="F8" s="90" t="s">
        <v>94</v>
      </c>
      <c r="G8" s="54" t="s">
        <v>368</v>
      </c>
      <c r="H8" s="45" t="s">
        <v>122</v>
      </c>
      <c r="I8" s="45" t="s">
        <v>125</v>
      </c>
      <c r="J8" s="45" t="s">
        <v>124</v>
      </c>
      <c r="K8" s="45" t="s">
        <v>126</v>
      </c>
    </row>
    <row r="9" spans="1:11" ht="13.5" customHeight="1" hidden="1">
      <c r="A9" s="92">
        <v>1</v>
      </c>
      <c r="B9" s="92">
        <v>804</v>
      </c>
      <c r="C9" s="90"/>
      <c r="D9" s="206" t="s">
        <v>89</v>
      </c>
      <c r="E9" s="206"/>
      <c r="F9" s="206"/>
      <c r="G9" s="206"/>
      <c r="H9" s="92" t="e">
        <f>+H11+#REF!+#REF!+#REF!+#REF!+#REF!</f>
        <v>#REF!</v>
      </c>
      <c r="I9" s="92" t="e">
        <f>+I11+#REF!+#REF!+#REF!+#REF!+#REF!</f>
        <v>#REF!</v>
      </c>
      <c r="J9" s="92" t="e">
        <f>+J11+#REF!+#REF!+#REF!+#REF!+#REF!</f>
        <v>#REF!</v>
      </c>
      <c r="K9" s="92" t="e">
        <f>+K11+#REF!+#REF!+#REF!+#REF!+#REF!</f>
        <v>#REF!</v>
      </c>
    </row>
    <row r="10" spans="1:11" ht="18" customHeight="1" hidden="1">
      <c r="A10" s="92">
        <v>2</v>
      </c>
      <c r="B10" s="92">
        <v>804</v>
      </c>
      <c r="C10" s="98" t="s">
        <v>22</v>
      </c>
      <c r="D10" s="206" t="s">
        <v>13</v>
      </c>
      <c r="E10" s="206"/>
      <c r="F10" s="206"/>
      <c r="G10" s="206"/>
      <c r="H10" s="92" t="e">
        <f>H12+#REF!+#REF!+#REF!</f>
        <v>#REF!</v>
      </c>
      <c r="I10" s="92" t="e">
        <f>I12+#REF!+#REF!+#REF!</f>
        <v>#REF!</v>
      </c>
      <c r="J10" s="92" t="e">
        <f>J12+#REF!+#REF!+#REF!</f>
        <v>#REF!</v>
      </c>
      <c r="K10" s="92" t="e">
        <f>K12+#REF!+#REF!+#REF!</f>
        <v>#REF!</v>
      </c>
    </row>
    <row r="11" spans="1:11" s="29" customFormat="1" ht="15.75" customHeight="1">
      <c r="A11" s="94"/>
      <c r="B11" s="94">
        <v>804</v>
      </c>
      <c r="C11" s="157" t="s">
        <v>22</v>
      </c>
      <c r="D11" s="206">
        <v>1</v>
      </c>
      <c r="E11" s="206"/>
      <c r="F11" s="206"/>
      <c r="G11" s="206"/>
      <c r="H11" s="92">
        <v>2</v>
      </c>
      <c r="I11" s="92">
        <v>3</v>
      </c>
      <c r="J11" s="92">
        <v>4</v>
      </c>
      <c r="K11" s="110">
        <v>5</v>
      </c>
    </row>
    <row r="12" spans="1:11" ht="103.5" customHeight="1">
      <c r="A12" s="92">
        <v>1</v>
      </c>
      <c r="B12" s="94">
        <v>804</v>
      </c>
      <c r="C12" s="157" t="s">
        <v>22</v>
      </c>
      <c r="D12" s="157" t="s">
        <v>23</v>
      </c>
      <c r="E12" s="95"/>
      <c r="F12" s="95"/>
      <c r="G12" s="54" t="s">
        <v>432</v>
      </c>
      <c r="H12" s="154">
        <f>прил4!F132</f>
        <v>1304508</v>
      </c>
      <c r="I12" s="154">
        <f aca="true" t="shared" si="0" ref="I12:J14">H12</f>
        <v>1304508</v>
      </c>
      <c r="J12" s="154">
        <f t="shared" si="0"/>
        <v>1304508</v>
      </c>
      <c r="K12" s="154">
        <f>J12/I12*100</f>
        <v>100</v>
      </c>
    </row>
    <row r="13" spans="1:11" ht="105" customHeight="1">
      <c r="A13" s="92">
        <v>2</v>
      </c>
      <c r="B13" s="94"/>
      <c r="C13" s="157"/>
      <c r="D13" s="157"/>
      <c r="E13" s="95"/>
      <c r="F13" s="95"/>
      <c r="G13" s="54" t="str">
        <f>прил5!C168</f>
        <v>Межбюджетные трансферты,передаваемые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лицам,замещавшим  должности муниципальной службы в органах местного самоуправления поселений  Казачинского района   в рамках подпрограмы "Прочие  мероприятия Галанинского сельсовета" </v>
      </c>
      <c r="H13" s="144">
        <f>прил4!F128</f>
        <v>48528</v>
      </c>
      <c r="I13" s="144">
        <f t="shared" si="0"/>
        <v>48528</v>
      </c>
      <c r="J13" s="144">
        <f t="shared" si="0"/>
        <v>48528</v>
      </c>
      <c r="K13" s="154">
        <f>J13/I13*100</f>
        <v>100</v>
      </c>
    </row>
    <row r="14" spans="1:11" ht="90.75" customHeight="1">
      <c r="A14" s="92">
        <v>3</v>
      </c>
      <c r="B14" s="94"/>
      <c r="C14" s="157"/>
      <c r="D14" s="157"/>
      <c r="E14" s="95"/>
      <c r="F14" s="95"/>
      <c r="G14" s="54" t="str">
        <f>прил5!C181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H14" s="144">
        <f>прил4!F192</f>
        <v>16452.1</v>
      </c>
      <c r="I14" s="144">
        <f t="shared" si="0"/>
        <v>16452.1</v>
      </c>
      <c r="J14" s="144">
        <f t="shared" si="0"/>
        <v>16452.1</v>
      </c>
      <c r="K14" s="154">
        <f>J14/I14*100</f>
        <v>100</v>
      </c>
    </row>
    <row r="15" spans="1:11" ht="23.25" customHeight="1">
      <c r="A15" s="92"/>
      <c r="B15" s="92">
        <v>804</v>
      </c>
      <c r="C15" s="98" t="s">
        <v>22</v>
      </c>
      <c r="D15" s="98" t="s">
        <v>23</v>
      </c>
      <c r="E15" s="90" t="s">
        <v>114</v>
      </c>
      <c r="F15" s="90"/>
      <c r="G15" s="54" t="s">
        <v>180</v>
      </c>
      <c r="H15" s="154">
        <f>H12+H13+H14</f>
        <v>1369488.1</v>
      </c>
      <c r="I15" s="154">
        <f>I12+I13+I14</f>
        <v>1369488.1</v>
      </c>
      <c r="J15" s="154">
        <f>J12+J13+J14</f>
        <v>1369488.1</v>
      </c>
      <c r="K15" s="154">
        <f>J15/I15*100</f>
        <v>100</v>
      </c>
    </row>
  </sheetData>
  <sheetProtection/>
  <mergeCells count="14">
    <mergeCell ref="D4:G4"/>
    <mergeCell ref="H4:K4"/>
    <mergeCell ref="C1:G1"/>
    <mergeCell ref="D2:G2"/>
    <mergeCell ref="J1:K1"/>
    <mergeCell ref="J2:K2"/>
    <mergeCell ref="H3:K3"/>
    <mergeCell ref="D3:G3"/>
    <mergeCell ref="D9:G9"/>
    <mergeCell ref="D10:G10"/>
    <mergeCell ref="D11:G11"/>
    <mergeCell ref="D5:G5"/>
    <mergeCell ref="D6:G6"/>
    <mergeCell ref="D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2">
      <selection activeCell="E20" sqref="E20"/>
    </sheetView>
  </sheetViews>
  <sheetFormatPr defaultColWidth="9.140625" defaultRowHeight="12.75"/>
  <cols>
    <col min="2" max="2" width="11.421875" style="0" bestFit="1" customWidth="1"/>
    <col min="3" max="3" width="12.421875" style="0" bestFit="1" customWidth="1"/>
    <col min="4" max="5" width="11.421875" style="0" bestFit="1" customWidth="1"/>
  </cols>
  <sheetData>
    <row r="2" ht="12.75">
      <c r="C2" s="85">
        <f>B3+C15+B17+C20</f>
        <v>13013303.87</v>
      </c>
    </row>
    <row r="3" spans="1:4" ht="12.75">
      <c r="A3">
        <v>911</v>
      </c>
      <c r="B3" s="86">
        <f>прил4!G193</f>
        <v>737038.76</v>
      </c>
      <c r="D3" s="85">
        <f>B3</f>
        <v>737038.76</v>
      </c>
    </row>
    <row r="4" ht="12.75">
      <c r="B4" s="85"/>
    </row>
    <row r="5" spans="1:4" ht="12.75">
      <c r="A5">
        <v>811</v>
      </c>
      <c r="B5" s="85">
        <f>прил4!G144</f>
        <v>98484.9</v>
      </c>
      <c r="D5" s="85">
        <f>B5</f>
        <v>98484.9</v>
      </c>
    </row>
    <row r="6" spans="2:4" ht="12.75">
      <c r="B6" s="85">
        <f>прил4!G153</f>
        <v>5154.44</v>
      </c>
      <c r="D6">
        <v>0</v>
      </c>
    </row>
    <row r="7" spans="2:4" ht="12.75">
      <c r="B7" s="85">
        <f>прил4!G158</f>
        <v>1000</v>
      </c>
      <c r="D7">
        <v>0</v>
      </c>
    </row>
    <row r="8" spans="2:4" ht="12.75">
      <c r="B8" s="85">
        <f>прил4!G167</f>
        <v>294209</v>
      </c>
      <c r="D8" s="85">
        <f aca="true" t="shared" si="0" ref="D8:D14">B8</f>
        <v>294209</v>
      </c>
    </row>
    <row r="9" spans="2:4" ht="12.75">
      <c r="B9" s="85">
        <f>прил4!G171</f>
        <v>7382</v>
      </c>
      <c r="D9" s="85">
        <f t="shared" si="0"/>
        <v>7382</v>
      </c>
    </row>
    <row r="10" spans="2:4" ht="12.75">
      <c r="B10" s="85">
        <f>прил4!G172</f>
        <v>16486</v>
      </c>
      <c r="D10" s="85">
        <f t="shared" si="0"/>
        <v>16486</v>
      </c>
    </row>
    <row r="11" spans="2:4" ht="12.75">
      <c r="B11" s="85">
        <f>прил4!G179</f>
        <v>2224938.11</v>
      </c>
      <c r="D11" s="85">
        <f t="shared" si="0"/>
        <v>2224938.11</v>
      </c>
    </row>
    <row r="12" spans="2:4" ht="12.75">
      <c r="B12" s="85">
        <f>прил4!G180</f>
        <v>350145.96</v>
      </c>
      <c r="D12" s="85">
        <f t="shared" si="0"/>
        <v>350145.96</v>
      </c>
    </row>
    <row r="13" spans="2:4" ht="12.75">
      <c r="B13" s="85">
        <f>прил4!G184</f>
        <v>4291.86</v>
      </c>
      <c r="D13" s="85">
        <f t="shared" si="0"/>
        <v>4291.86</v>
      </c>
    </row>
    <row r="14" spans="2:4" ht="12.75">
      <c r="B14" s="85">
        <f>прил4!G188</f>
        <v>16452.1</v>
      </c>
      <c r="D14" s="85">
        <f t="shared" si="0"/>
        <v>16452.1</v>
      </c>
    </row>
    <row r="15" spans="3:5" ht="12.75">
      <c r="C15" s="86">
        <f>SUM(B5:B14)</f>
        <v>3018544.3699999996</v>
      </c>
      <c r="E15" s="85">
        <f>SUM(D5:D14)</f>
        <v>3012389.9299999997</v>
      </c>
    </row>
    <row r="17" spans="1:4" ht="12.75">
      <c r="A17">
        <v>2</v>
      </c>
      <c r="B17" s="86">
        <f>прил4!G137</f>
        <v>44848.29</v>
      </c>
      <c r="D17" s="85">
        <f>B17</f>
        <v>44848.29</v>
      </c>
    </row>
    <row r="20" spans="1:5" ht="12.75">
      <c r="A20">
        <v>1</v>
      </c>
      <c r="C20" s="86">
        <f>C32+C39+C45+C51</f>
        <v>9212872.45</v>
      </c>
      <c r="E20" s="85">
        <f>E32+C39+C45+C51</f>
        <v>9205671.52</v>
      </c>
    </row>
    <row r="21" ht="12.75">
      <c r="A21">
        <v>11</v>
      </c>
    </row>
    <row r="22" spans="2:4" ht="12.75">
      <c r="B22" s="85">
        <f>прил4!G60</f>
        <v>7724.98</v>
      </c>
      <c r="D22" s="85">
        <f>B22</f>
        <v>7724.98</v>
      </c>
    </row>
    <row r="23" spans="2:4" ht="12.75">
      <c r="B23" s="85">
        <f>прил4!G55</f>
        <v>418590.4</v>
      </c>
      <c r="D23" s="85">
        <f aca="true" t="shared" si="1" ref="D23:D31">B23</f>
        <v>418590.4</v>
      </c>
    </row>
    <row r="24" spans="2:4" ht="12.75">
      <c r="B24" s="85">
        <f>прил4!G50</f>
        <v>186801</v>
      </c>
      <c r="D24" s="85">
        <f t="shared" si="1"/>
        <v>186801</v>
      </c>
    </row>
    <row r="25" spans="2:4" ht="12.75">
      <c r="B25" s="85">
        <f>прил4!G49</f>
        <v>144200</v>
      </c>
      <c r="D25" s="85">
        <f t="shared" si="1"/>
        <v>144200</v>
      </c>
    </row>
    <row r="26" spans="2:4" ht="12.75">
      <c r="B26" s="85">
        <f>прил4!G43</f>
        <v>571120.1</v>
      </c>
      <c r="D26" s="85">
        <f t="shared" si="1"/>
        <v>571120.1</v>
      </c>
    </row>
    <row r="27" spans="2:4" ht="12.75">
      <c r="B27" s="85">
        <f>прил4!G38</f>
        <v>823115</v>
      </c>
      <c r="D27" s="85">
        <f t="shared" si="1"/>
        <v>823115</v>
      </c>
    </row>
    <row r="28" spans="2:4" ht="12.75">
      <c r="B28" s="85">
        <f>прил4!G30</f>
        <v>1763217.93</v>
      </c>
      <c r="D28" s="85">
        <f>прил4!H32</f>
        <v>1756017</v>
      </c>
    </row>
    <row r="29" spans="2:4" ht="12.75">
      <c r="B29" s="85">
        <f>прил4!G24</f>
        <v>35040</v>
      </c>
      <c r="D29" s="85">
        <f t="shared" si="1"/>
        <v>35040</v>
      </c>
    </row>
    <row r="30" spans="2:4" ht="12.75">
      <c r="B30" s="85">
        <f>прил4!G20</f>
        <v>3686</v>
      </c>
      <c r="D30" s="85">
        <f t="shared" si="1"/>
        <v>3686</v>
      </c>
    </row>
    <row r="31" spans="2:4" ht="12.75">
      <c r="B31" s="85">
        <f>прил4!G19</f>
        <v>72334</v>
      </c>
      <c r="D31" s="85">
        <f t="shared" si="1"/>
        <v>72334</v>
      </c>
    </row>
    <row r="32" spans="2:5" ht="12.75">
      <c r="B32" s="85"/>
      <c r="C32" s="85">
        <f>SUM(B22:B31)</f>
        <v>4025829.41</v>
      </c>
      <c r="E32" s="85">
        <f>SUM(D22:D31)</f>
        <v>4018628.48</v>
      </c>
    </row>
    <row r="33" ht="12.75">
      <c r="A33">
        <v>12</v>
      </c>
    </row>
    <row r="34" ht="12.75">
      <c r="B34" s="85">
        <f>прил4!G86</f>
        <v>3146633.9</v>
      </c>
    </row>
    <row r="35" ht="12.75">
      <c r="B35" s="85">
        <f>прил4!G81</f>
        <v>2523</v>
      </c>
    </row>
    <row r="36" ht="12.75">
      <c r="B36" s="85">
        <f>прил4!G80</f>
        <v>151225.07</v>
      </c>
    </row>
    <row r="37" ht="12.75">
      <c r="B37" s="85">
        <f>прил4!G75</f>
        <v>143346.07</v>
      </c>
    </row>
    <row r="38" ht="12.75">
      <c r="B38" s="85">
        <f>прил4!G70</f>
        <v>210200</v>
      </c>
    </row>
    <row r="39" spans="2:3" ht="12.75">
      <c r="B39" s="85"/>
      <c r="C39" s="85">
        <f>SUM(B34:B38)</f>
        <v>3653928.0399999996</v>
      </c>
    </row>
    <row r="40" ht="12.75">
      <c r="A40">
        <v>13</v>
      </c>
    </row>
    <row r="41" ht="12.75">
      <c r="B41" s="85">
        <f>прил4!G107</f>
        <v>49401</v>
      </c>
    </row>
    <row r="42" ht="12.75">
      <c r="B42" s="85">
        <f>прил4!G102</f>
        <v>2259</v>
      </c>
    </row>
    <row r="43" ht="12.75">
      <c r="B43" s="85">
        <f>прил4!G97</f>
        <v>45188</v>
      </c>
    </row>
    <row r="44" ht="12.75">
      <c r="B44" s="85">
        <f>прил4!G92</f>
        <v>36600</v>
      </c>
    </row>
    <row r="45" spans="2:3" ht="12.75">
      <c r="B45" s="85"/>
      <c r="C45" s="85">
        <f>SUM(B41:B44)</f>
        <v>133448</v>
      </c>
    </row>
    <row r="46" ht="12.75">
      <c r="B46" s="85"/>
    </row>
    <row r="47" spans="1:2" ht="12.75">
      <c r="A47">
        <v>14</v>
      </c>
      <c r="B47" s="85">
        <f>прил4!G131</f>
        <v>1304508</v>
      </c>
    </row>
    <row r="48" ht="12.75">
      <c r="B48" s="85">
        <f>прил4!G130</f>
        <v>48528</v>
      </c>
    </row>
    <row r="49" ht="12.75">
      <c r="B49" s="85">
        <f>прил4!G124</f>
        <v>4996</v>
      </c>
    </row>
    <row r="50" ht="12.75">
      <c r="B50" s="85">
        <f>прил4!G119</f>
        <v>41635</v>
      </c>
    </row>
    <row r="51" ht="12.75">
      <c r="C51" s="85">
        <f>SUM(B47:B50)</f>
        <v>1399667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2020-03-25T07:20:52Z</cp:lastPrinted>
  <dcterms:created xsi:type="dcterms:W3CDTF">1996-10-08T23:32:33Z</dcterms:created>
  <dcterms:modified xsi:type="dcterms:W3CDTF">2020-09-04T08:48:11Z</dcterms:modified>
  <cp:category/>
  <cp:version/>
  <cp:contentType/>
  <cp:contentStatus/>
</cp:coreProperties>
</file>