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440" windowHeight="12030" activeTab="0"/>
  </bookViews>
  <sheets>
    <sheet name="текст" sheetId="1" r:id="rId1"/>
    <sheet name="прилож№1" sheetId="2" r:id="rId2"/>
    <sheet name="пр2" sheetId="3" r:id="rId3"/>
    <sheet name="прил3" sheetId="4" r:id="rId4"/>
    <sheet name="прил4" sheetId="5" r:id="rId5"/>
    <sheet name="прил5" sheetId="6" r:id="rId6"/>
    <sheet name="прил6" sheetId="7" r:id="rId7"/>
    <sheet name="прил7" sheetId="8" r:id="rId8"/>
  </sheets>
  <definedNames/>
  <calcPr fullCalcOnLoad="1"/>
</workbook>
</file>

<file path=xl/sharedStrings.xml><?xml version="1.0" encoding="utf-8"?>
<sst xmlns="http://schemas.openxmlformats.org/spreadsheetml/2006/main" count="1621" uniqueCount="445">
  <si>
    <t xml:space="preserve">                                                                                                                                                                    сельского Совета депутатов </t>
  </si>
  <si>
    <t xml:space="preserve">Земельный налог с организаций, обладающих земельным участком, расположенным в границах сельских поселений </t>
  </si>
  <si>
    <t xml:space="preserve">Земельный налог с физических лиц </t>
  </si>
  <si>
    <t>043</t>
  </si>
  <si>
    <t>0020</t>
  </si>
  <si>
    <t>НАЦИОНАЛЬНАЯ БЕЗОПАСНОСТЬ И ПРАВООХРАНИТЕЛЬНАЯ ДЕЯТЕЛЬНОСТЬ</t>
  </si>
  <si>
    <t xml:space="preserve">Земельный налог с организаций </t>
  </si>
  <si>
    <t>033</t>
  </si>
  <si>
    <t>0300</t>
  </si>
  <si>
    <t>№ строки</t>
  </si>
  <si>
    <t>Наименование показателей бюджетной классификации</t>
  </si>
  <si>
    <t>Общегосударственные вопросы</t>
  </si>
  <si>
    <t>Функционирование высшего должностного лица 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</si>
  <si>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</si>
  <si>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</si>
  <si>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Национальная оборона</t>
  </si>
  <si>
    <t>Мобилизация и вневойсковая подготовка</t>
  </si>
  <si>
    <t>Жилищно-коммунальное хозяйство</t>
  </si>
  <si>
    <t>Благоустройство</t>
  </si>
  <si>
    <t xml:space="preserve">                                                                                  </t>
  </si>
  <si>
    <t>01</t>
  </si>
  <si>
    <t>02</t>
  </si>
  <si>
    <t>04</t>
  </si>
  <si>
    <t>03</t>
  </si>
  <si>
    <t>05</t>
  </si>
  <si>
    <t>08</t>
  </si>
  <si>
    <t>11</t>
  </si>
  <si>
    <t>001</t>
  </si>
  <si>
    <t>Другие общегосударственные вопросы</t>
  </si>
  <si>
    <t>013</t>
  </si>
  <si>
    <t xml:space="preserve">                                                                                                Приложение № 1</t>
  </si>
  <si>
    <t>Приложение № 3</t>
  </si>
  <si>
    <t>Сумма</t>
  </si>
  <si>
    <t>код группы</t>
  </si>
  <si>
    <t>код подгруппы</t>
  </si>
  <si>
    <t>код статьи</t>
  </si>
  <si>
    <t>код подстатьи</t>
  </si>
  <si>
    <t>код элемента</t>
  </si>
  <si>
    <t>000</t>
  </si>
  <si>
    <t>1</t>
  </si>
  <si>
    <t>00</t>
  </si>
  <si>
    <t>0000</t>
  </si>
  <si>
    <t>110</t>
  </si>
  <si>
    <t>020</t>
  </si>
  <si>
    <t>06</t>
  </si>
  <si>
    <t>030</t>
  </si>
  <si>
    <t>10</t>
  </si>
  <si>
    <t>010</t>
  </si>
  <si>
    <t>040</t>
  </si>
  <si>
    <t>120</t>
  </si>
  <si>
    <t>2</t>
  </si>
  <si>
    <t>999</t>
  </si>
  <si>
    <t>0100</t>
  </si>
  <si>
    <t>0102</t>
  </si>
  <si>
    <t>0104</t>
  </si>
  <si>
    <t>0111</t>
  </si>
  <si>
    <t>0113</t>
  </si>
  <si>
    <t>0200</t>
  </si>
  <si>
    <t>0203</t>
  </si>
  <si>
    <t>0500</t>
  </si>
  <si>
    <t>0503</t>
  </si>
  <si>
    <t>1000</t>
  </si>
  <si>
    <t>024</t>
  </si>
  <si>
    <t>4901</t>
  </si>
  <si>
    <t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</si>
  <si>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Раздел-
подраздел</t>
  </si>
  <si>
    <t>Национальная экономика</t>
  </si>
  <si>
    <t>0400</t>
  </si>
  <si>
    <t>Всего</t>
  </si>
  <si>
    <t>521 00 00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</si>
  <si>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</si>
  <si>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                                    </t>
  </si>
  <si>
    <t>Уменьшение остатков денежных средств бюджетов поселения</t>
  </si>
  <si>
    <t>Увеличение прочих остатков денежных средств бюджетов поселения</t>
  </si>
  <si>
    <t>Приложение № 2</t>
  </si>
  <si>
    <t>Налог на имущество физических лиц</t>
  </si>
  <si>
    <t>804</t>
  </si>
  <si>
    <t>ДОХОДЫ ОТ ИСПОЛЬЗОВАНИЯ ИМУЩЕСТВА, НАХОДЯЩЕГОСЯ В ГОСУДАРСТВЕННОЙ И МУНИЦИПАЛЬНОЙ СОБСТВЕННОСТИ</t>
  </si>
  <si>
    <t>Администрация Вороковского сельсовета</t>
  </si>
  <si>
    <t>код ведомства</t>
  </si>
  <si>
    <t>раздел</t>
  </si>
  <si>
    <t>подраздел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</si>
  <si>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</si>
  <si>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</si>
  <si>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</si>
  <si>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РФ, высших исполнительных органов власти субъектов РФ, местных администраций</t>
  </si>
  <si>
    <t>Дорожное хозяйство (дорожные фонды)</t>
  </si>
  <si>
    <t>14</t>
  </si>
  <si>
    <t>2000</t>
  </si>
  <si>
    <t>НАЛОГ НА ИМУЩЕСТВО</t>
  </si>
  <si>
    <t>Земельный налог, взимаемый по ставкам, установленным в соответствии с подпунктом 1 пунктом 1 статьи 394 Налогового кодекса Российской Федерации применяемым к объектам налогообложения, расположенным в границах поселений ( сумма платежа)</t>
  </si>
  <si>
    <t xml:space="preserve">Земельный налог, взимаемый по ставкам, установленным в соответствии с подпунктом 2 пунктом 1 статьи 394 Налогового кодекса Российской Федерации </t>
  </si>
  <si>
    <t>0409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</si>
  <si>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</si>
  <si>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дифференционных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</si>
  <si>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дифференцироваанных нормативов отчислений в местные бюджеты</t>
  </si>
  <si>
    <t>230</t>
  </si>
  <si>
    <t>240</t>
  </si>
  <si>
    <t>250</t>
  </si>
  <si>
    <t>260</t>
  </si>
  <si>
    <t>91 0 0000</t>
  </si>
  <si>
    <t>Руководство и управление в сфере установленных функций органов местного самоуправления в рамках непрограмных расходов на функционирование высшего должностного лица муниципального образования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</si>
  <si>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</si>
  <si>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(муниципальных) органов</t>
  </si>
  <si>
    <t>Непрограмные расходы отдельных органов местного самоуправления</t>
  </si>
  <si>
    <t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t>
  </si>
  <si>
    <t xml:space="preserve">сельского Совета депутатов </t>
  </si>
  <si>
    <t xml:space="preserve">                                                                                        Совета депутатов </t>
  </si>
  <si>
    <t>утверждено решением о бюджете</t>
  </si>
  <si>
    <t>уточненные назначения</t>
  </si>
  <si>
    <t>исполнено</t>
  </si>
  <si>
    <t>бюджетная роспись с учетом изменений</t>
  </si>
  <si>
    <t>% исполнения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</si>
  <si>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</si>
  <si>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</si>
  <si>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межбюджетные ассигнования</t>
  </si>
  <si>
    <t>800</t>
  </si>
  <si>
    <t>Иные бюджетные ассигнования</t>
  </si>
  <si>
    <t>870</t>
  </si>
  <si>
    <t>Резервные средства</t>
  </si>
  <si>
    <t>Непрограммные расходы отдельных органов местного самоуправления</t>
  </si>
  <si>
    <t>200</t>
  </si>
  <si>
    <t>Осуществление первичного воинского учета на территориях, где отсутствуют военные комиссариаты по администрации Вороковского сельсовета в рамках непрограмных расходов отдельных органов местного самоуправления</t>
  </si>
  <si>
    <t>Муниципальная программа Вороковского сельсовета "Создание безопасных и комфортных условий для проживания на территории Вороковского сельсовета"</t>
  </si>
  <si>
    <t>02 1 8101</t>
  </si>
  <si>
    <t>Уличное освещение в рамках подпрограммы "Благоустройство территории Вороковского сельсовета" муниципальной программы Вороковского сельсовета "Создание безопасных и комфортных условий для проживания на территории Вороковского сельсовета"</t>
  </si>
  <si>
    <t>Расходы на выплату персонала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</si>
  <si>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</si>
  <si>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Уплата налогов, сборов и иных платежей</t>
  </si>
  <si>
    <t>Непрограммные расходы на функционирование высшего должностного лица муниципального образования</t>
  </si>
  <si>
    <t>Функционирование Главы сельского совета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</si>
  <si>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</si>
  <si>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227-1 и 228 Налогового кодекса Российской Федерации </t>
  </si>
  <si>
    <t>Субвенции бюджетам на осуществление первичного воинского учета на территориях, где отсутствуют военные комиссариаты</t>
  </si>
  <si>
    <t>ВСЕГО</t>
  </si>
  <si>
    <t>Иные межбюджетные трансферты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</si>
  <si>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</si>
  <si>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</si>
  <si>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</si>
  <si>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</si>
  <si>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Жилищно-комунальное хозяйство</t>
  </si>
  <si>
    <t>Мобилизация и вневоинская подготовка</t>
  </si>
  <si>
    <t xml:space="preserve">Резервные фонды  </t>
  </si>
  <si>
    <t>Код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</si>
  <si>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</si>
  <si>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</si>
  <si>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</si>
  <si>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</si>
  <si>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</si>
  <si>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 средств бюджетов</t>
  </si>
  <si>
    <t>Уменьшение прочих остатков  денежных средств бюджетов</t>
  </si>
  <si>
    <t>Итого источников внутреннего финансирования</t>
  </si>
  <si>
    <t xml:space="preserve">Налог на доходы физических лиц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</si>
  <si>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</si>
  <si>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</si>
  <si>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Государственная пошлина за  совершение нотариальных действий (за исключением действий, совершаемых консульскими учреждениями Российской Федерации)</t>
  </si>
  <si>
    <t xml:space="preserve">Государственная пошлина за 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</si>
  <si>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Субвенции бюджетам субъектов Российской Федерации и муниципальных образований</t>
  </si>
  <si>
    <t xml:space="preserve">Прочие межбюджетные трансферты, передаваемые бюджетам </t>
  </si>
  <si>
    <t>НАЛОГОВЫЕ И НЕНАЛОГОВЫЕ ДОХОДЫ</t>
  </si>
  <si>
    <t>НАЛОГИ НА ПРИБЫЛЬ, ДОХОДЫ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</si>
  <si>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</si>
  <si>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</si>
  <si>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</si>
  <si>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 бюджетной обеспеченности</t>
  </si>
  <si>
    <t>Итого</t>
  </si>
  <si>
    <t>Приложение №7</t>
  </si>
  <si>
    <t>Национальная безопасность и правоохранительная деятельность</t>
  </si>
  <si>
    <t>075</t>
  </si>
  <si>
    <t>070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</si>
  <si>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</si>
  <si>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Дотации бюджетам сельских поселений на выравнивание  бюджетной  обеспеченности из регионального фонда финансовой поддержки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</si>
  <si>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</si>
  <si>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0030</t>
  </si>
  <si>
    <t>Дотации бюджетам сельских поселений на выравнивание  бюджетной  обеспеченности из районного фонда финансовой поддержки</t>
  </si>
  <si>
    <t>Прочие межбюджетные трансферты, передаваемые бюджетам сельских поселений</t>
  </si>
  <si>
    <t>Обеспечение пожарной безопасности</t>
  </si>
  <si>
    <t>0130000000</t>
  </si>
  <si>
    <t>01300S4120</t>
  </si>
  <si>
    <t>0310</t>
  </si>
  <si>
    <t>Всего расходов</t>
  </si>
  <si>
    <t>Код ведомства</t>
  </si>
  <si>
    <t>ДРУГИЕ ОБЩЕГОСУДАРСТВЕННЫЕ ВОПРОСЫ</t>
  </si>
  <si>
    <t>НАЦИОНАЛЬНАЯ ОБОРОНА</t>
  </si>
  <si>
    <t>Расходы на выплаты персоналу государственных (муниципальных) органов</t>
  </si>
  <si>
    <t>НАЦИОНАЛЬНАЯ ЭКОНОМИКА</t>
  </si>
  <si>
    <t>ЖИЛИЩНО-КОММУНАЛЬНОЕ ХОЗЯЙСТВО</t>
  </si>
  <si>
    <t xml:space="preserve">Всего расходов </t>
  </si>
  <si>
    <t>Приложение № 5</t>
  </si>
  <si>
    <t xml:space="preserve">                                                                                                                                                                                    Приложение № 4</t>
  </si>
  <si>
    <t>Приложение № 6</t>
  </si>
  <si>
    <t xml:space="preserve">Межбюджетные трансферты, передаваемые бюджетам муниципальных районов из бюджетов поселений </t>
  </si>
  <si>
    <t>код аналитической классификации операций сектора государственного управления, относящихся к доходам бюджетов</t>
  </si>
  <si>
    <t>код классификации доходов бюджета</t>
  </si>
  <si>
    <t xml:space="preserve">Наименование кода классификации доходов бюджета </t>
  </si>
  <si>
    <t>Российская Федерация</t>
  </si>
  <si>
    <t>КРАСНОЯРСКИЙ КРАЙ</t>
  </si>
  <si>
    <t>Казачинский район</t>
  </si>
  <si>
    <t>РЕШИЛ:</t>
  </si>
  <si>
    <t xml:space="preserve">     доходов бюджета поселения по кодам видов доходов, подвидов доходов, классификации относящихся к доходам поселения, согласно приложению 2 к настоящему Решению;</t>
  </si>
  <si>
    <t xml:space="preserve">     расходов бюджета поселения по разделам, подразделам, классификации расходов Российской Федерации,
 согласно приложению 3 к настоящему Решению;</t>
  </si>
  <si>
    <t xml:space="preserve">      межбюджетных трансфертов, передаваемых бюджетам муниципальных районов из бюджетов поселений, согласно приложению №7 к настоящему Решению</t>
  </si>
  <si>
    <t xml:space="preserve">      3. Настоящее Решение вступает в силу в день, следующий за днем его официального опубликования.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</si>
  <si>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</si>
  <si>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15</t>
  </si>
  <si>
    <t>Дотации бюджетам сельских  поселений на выравнивание  бюджетной обеспеченности</t>
  </si>
  <si>
    <t>30</t>
  </si>
  <si>
    <t>Субвенции бюджетам сельских поселений на выполнение передаваемых полномочий субъектов Российской Федерации</t>
  </si>
  <si>
    <t>35</t>
  </si>
  <si>
    <t>118</t>
  </si>
  <si>
    <t>40</t>
  </si>
  <si>
    <t>49</t>
  </si>
  <si>
    <t>0002</t>
  </si>
  <si>
    <t>Прочие межбюджетные трансферты, передаваемые бюджетам   сельских поселений на поддержку мер по обеспечению сбалансированности бюджетов</t>
  </si>
  <si>
    <t>Прочие межбюджетные трансферты, передаваемые бюджетам сельских поселений на обеспечение первичных мер пожарной безопасности в рамках подпрограммы "Предупреждение, спасение, помощь населению   чрезвычайных ситуациях" государственной программы Красноярского края "Защита от чрезвычайных ситуаций природного и техногенного характера и обеспечения безопасности населения"</t>
  </si>
  <si>
    <t>7508</t>
  </si>
  <si>
    <t xml:space="preserve">Прочие межбюджетные трансферты, передаваемые бюджетам сельских поселений на содержание автомобильных дорог  общего пользования местного значения за счет средств дорожного фонда Красноярского края в рамках подпрограммы "Дороги Красноярья" государственной программы Красноярского края "Развитие транспортной системы" </t>
  </si>
  <si>
    <t>НАЛОГИ НА ТОВАРЫ (РАБОТЫ, УСЛУГИ), РЕАЛИЗУЕМЫЕ НА ТЕРРИТОРИИ РОССИЙСКОЙ ФЕДЕРАЦИИ</t>
  </si>
  <si>
    <t xml:space="preserve">Дотации бюджетам бюджетной системы </t>
  </si>
  <si>
    <t xml:space="preserve">Субвенции бюджетам сельских поселений на выполнение передаваемых  полномочий по созданию и обеспечению деятельности административных комиссий </t>
  </si>
  <si>
    <t>01200S5080</t>
  </si>
  <si>
    <t>Здравоохранение</t>
  </si>
  <si>
    <t>0900</t>
  </si>
  <si>
    <t>Другие вопросы в области здравоохранения</t>
  </si>
  <si>
    <t>0909</t>
  </si>
  <si>
    <t>01300S5550</t>
  </si>
  <si>
    <t>ЗДРАВООХРАНЕНИЕ</t>
  </si>
  <si>
    <t>Галанинского сельского Совета депутатов</t>
  </si>
  <si>
    <t>Галанинский сельский Совет депутатов</t>
  </si>
  <si>
    <t xml:space="preserve">      расходов бюджета поселения по разделам, подразделам, целевым статьям (муниципальным программам Галанинского сельсовета непрограмным направлениям деятельности), группам, подгруппам видов расходов, классификации расходов Галанинского сельсовета, согласно приложению 5 к настоящему Решению</t>
  </si>
  <si>
    <t>Администрация Галанинского сельсовета</t>
  </si>
  <si>
    <t>Культура</t>
  </si>
  <si>
    <t>0801</t>
  </si>
  <si>
    <t>Физическая культура и спорт</t>
  </si>
  <si>
    <t>Муниципальная программа "Создание безопасных и комфортных условий для проживания на территории Галанинского сельсовета"</t>
  </si>
  <si>
    <t>Подпрограмма "Благоустройство территории Галанинского сельсовета "</t>
  </si>
  <si>
    <t>Уличное освещение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</si>
  <si>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"Содержание автомобильных дорог общего пользования Галанинского сельсовета "</t>
  </si>
  <si>
    <t>Содержание автомобильных дорог общего пользования местного значения за счет средств дорожного фонда Красноярского края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</t>
  </si>
  <si>
    <t xml:space="preserve">Содержание автомобильных дорог  и инженерных сооружений на них в границах поселений за счет средств муниципального дорожного фонда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</si>
  <si>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Подпрограмма "Прочие мероприятия Галанинского сельсовета"</t>
  </si>
  <si>
    <t>Обеспечение первичных мер пожарной безопасности за счет средств  бюджета поселения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</si>
  <si>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Обеспечение организации и проведения акарицидных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сельсовета",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</si>
  <si>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Обеспечение организации и проведения акарицидных обработок мест массового отдыха населения за счет средств местного бюджета в рамках подпрограммы "Прочие мероприятия Галанинского сельсовета",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</si>
  <si>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Функционирование администрации Галанинского сельсовета</t>
  </si>
  <si>
    <t>Осуществление первичного воинского учета на территориях, где отсутствуют военные комиссариаты по администрации Галанинского сельсовета в рамках непрограмных расходов отдельных органов местного самоуправления</t>
  </si>
  <si>
    <t>Субсидии бюджетным учреждениям</t>
  </si>
  <si>
    <t xml:space="preserve">Культура, кинематография    </t>
  </si>
  <si>
    <t>Культура и кинематография</t>
  </si>
  <si>
    <t xml:space="preserve">Прочие МБТ  бюджетным, автономным учреждениям и иным некоммерческим организациям </t>
  </si>
  <si>
    <t>Физическая культура</t>
  </si>
  <si>
    <t xml:space="preserve"> Физическая культура и спорт</t>
  </si>
  <si>
    <t xml:space="preserve"> Физическая культура </t>
  </si>
  <si>
    <t>КУЛЬТУРА</t>
  </si>
  <si>
    <t>Мероприятия в области  уборки несанкционированных свалок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</si>
  <si>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 Мероприятия в области  уборки несанкционированных свалок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</si>
  <si>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Муниципальная программа Галанинского сельсовета "Создание безопасных и комфортных условий для проживания на территории Галанинского сельсовета"</t>
  </si>
  <si>
    <t>Организация и содержание мест захоронения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</si>
  <si>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Уличное освещение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</si>
  <si>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"Благоустройство территории Галанинского сельсовета"</t>
  </si>
  <si>
    <t>Содержание автомобильных дорог  и инженерных сооружений на них в границах городских округов и поселений  в рамках подпрограммы "Содержание автомобильных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</si>
  <si>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Подпрограмма "Прочие мероприятия  Галанинского сельсовета"</t>
  </si>
  <si>
    <t>Мероприятия на выполнения государственных полномочий по созданию и обеспечению деятельности административных комиссий по администрации Галанинского сельсовета в рамках непрограмных расходов отдельных органов местного самоуправления</t>
  </si>
  <si>
    <t>Подпрограмма "Благоустройство территории Галанинского сельсовета""</t>
  </si>
  <si>
    <t>Резервные фонды исполнительных органов местного самоуправления по администрации Галанинского сельсовета в рамках непрограмных расходов отдельных органов местного самоуправления</t>
  </si>
  <si>
    <t>АДМИНИСТРАЦИЯ ГАЛАНИНСКОГО СЕЛЬСОВЕТА</t>
  </si>
  <si>
    <t>Прочие мероприятия в области жилищно-коммунального хозяйства в рамках подпрограммы" 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</si>
  <si>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Мероприятия в области занятости населения в рамках подпрограммы "Благоустройство территории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</si>
  <si>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Функционирование администрации Реализация государственной политики в области приватизации и управления государственной и муниципальной собственностьюского сельсовета</t>
  </si>
  <si>
    <t>Муниципальная программаГаланинского сельсовета "Создание безопасных и комфортных условий для проживания на территории Галанинского сельсовета"</t>
  </si>
  <si>
    <t>Содержание автомобильных дорог  и инженерных сооружений на них в границах городских округов и поселений  в рамках подпрограммы "Содержание автомобильных дорог общего пользования Галанинского сельсовета " муниципальной программы  Галанинского сельсовета "Создание безопасных и комфортных условий для проживания на территории  Галанинского сельсовета"</t>
  </si>
  <si>
    <t>Организация и содержание мест захоронения в рамках подпрограммы "Благоустройство территорииГаланинского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</si>
  <si>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Муниципальная программа  Галанинского сельсовета "Создание безопасных и комфортных условий для проживания на территории  Галанинского сельсовета"</t>
  </si>
  <si>
    <t>Обеспечение организации и проведения акарицидных обработок мест массового отдыха населения за счет средств краевого бюджета в рамках подпрограммы "Прочие мероприятия Галанинского сельсовета", муниципальной программы  Галанинского сельсовета "Создание безопасных и комфортных условий для проживания на территории  Галанинского сельсовета"</t>
  </si>
  <si>
    <t>Обеспечение организации и проведения акарицидных обработок мест массового отдыха населения за счет средств местного бюджета в рамках подпрограммы "Прочие мероприятия  Галанинского сельсовета", муниципальной программы  Галанинского сельсовета "Создание безопасных и комфортных условий для проживания на территории  Галанинского сельсовета"</t>
  </si>
  <si>
    <t xml:space="preserve"> </t>
  </si>
  <si>
    <t>Прочие межбюджетные трансферты, передаваемые бюджетам сельских поселений на  организацию и проведение акарицидной обработки мест массового отдыха населения  в рамках муниципальной программы "Создание безопасных и комфортных условий для проживания на территории  Казачинского района"</t>
  </si>
  <si>
    <t>0130082020</t>
  </si>
  <si>
    <t>0314</t>
  </si>
  <si>
    <t>ШТРАФЫ, САНКЦИИ, ВОЗМЕЩЕНИЕ УЩЕРБА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</si>
  <si>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</si>
  <si>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</si>
  <si>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</si>
  <si>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16</t>
  </si>
  <si>
    <t>140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</si>
  <si>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труда), установленного в Красноярском крае</t>
  </si>
  <si>
    <t>07</t>
  </si>
  <si>
    <t>1403</t>
  </si>
  <si>
    <t>Социальная политика</t>
  </si>
  <si>
    <t>Другие вопросы в области национальной безопасности и правоохранительной деятельности</t>
  </si>
  <si>
    <t xml:space="preserve"> 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непрограмных расходов отдельных органов местного самоуправления</t>
  </si>
  <si>
    <t>Закупки товаров, работ и услуг для государственных (муниципальных) нужд</t>
  </si>
  <si>
    <t>1400</t>
  </si>
  <si>
    <t>0800</t>
  </si>
  <si>
    <t>Пенсионное обеспечение</t>
  </si>
  <si>
    <t xml:space="preserve"> Прочие МБТ, передаваемые бюджетам муниципальных районов из бюджетов поселений на осуществление  части полномочий по назначению и выплате пенсий за выслугу лет лицам, замещавшим муниципальные должности и лицам, замещавшим должности муниципальной службы в органах местного самоуправления поселений Казачинского района в рамках подпрограммы "Прочие мероприятия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</si>
  <si>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1001</t>
  </si>
  <si>
    <t>01400000000</t>
  </si>
  <si>
    <t xml:space="preserve"> Прочие межбюджетные трансферты общего характера</t>
  </si>
  <si>
    <t>500</t>
  </si>
  <si>
    <t>540</t>
  </si>
  <si>
    <t xml:space="preserve">Иные межбюджетные  бюджетным </t>
  </si>
  <si>
    <t>Межбюджетные трансферты</t>
  </si>
  <si>
    <t>СОЦИАЛЬНАЯ ПОЛИТИКА</t>
  </si>
  <si>
    <t>01000000000</t>
  </si>
  <si>
    <t>0140082110</t>
  </si>
  <si>
    <t>Наименование  МО Галанинский  сельсовет</t>
  </si>
  <si>
    <t>01400S5550</t>
  </si>
  <si>
    <t xml:space="preserve">Председатель  Галанинского сельского </t>
  </si>
  <si>
    <t>Совета депутатов                                                  В.М.Кузьмин</t>
  </si>
  <si>
    <t>20</t>
  </si>
  <si>
    <t>150</t>
  </si>
  <si>
    <t>Субсидии  бюджетам бюджетной системы Российской федерации (межбюджетные субсидии)</t>
  </si>
  <si>
    <t>25</t>
  </si>
  <si>
    <t>229</t>
  </si>
  <si>
    <t>Межбюджетные трансферты общего характера бюджетам бюджетной системы Российской Федерации</t>
  </si>
  <si>
    <t xml:space="preserve">Физическая культура </t>
  </si>
  <si>
    <t xml:space="preserve">Мероприятия по содержанию автомобильных дорог общего пользования местного значения городских округов, городских и сельских поселений в рамках подпрограммы "Содержание автомобильных дорог общего пользования Галанинского сельсовета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</si>
  <si>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Содержание автомобильных дорог и инженерных сооружений на них в границах поселений в рамках подпрограммы "Содержание дорог общего пользования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</si>
  <si>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1200S50800</t>
  </si>
  <si>
    <t xml:space="preserve">Прочие межбюджетные трансферты  бюджетным, автономным учреждениям и иным некоммерческим организациям </t>
  </si>
  <si>
    <t>Прочие  межбюджетные трансферты общего характера</t>
  </si>
  <si>
    <t xml:space="preserve">  Прочие межбюджетные трансферты, передаваемые бюджетам   сельских поселений на покрытие расходов, связанных с повышение с 1 июня 2020 года размеров оплаты труда отдельным категориям работников бюджетной сферы Красноярского края</t>
  </si>
  <si>
    <t>Обеспечение проведения  выборов и референдумов</t>
  </si>
  <si>
    <t>0107</t>
  </si>
  <si>
    <t>Расходы на осуществление дорожной деятельности в отношении автомобильных дорог общего пользования местного значения (на капитальный ремонт и ремонт автомобильных дорог общего пользования местного значения) в рамках подпрограммы "Содержание автомобильных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</si>
  <si>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62</t>
  </si>
  <si>
    <t>64</t>
  </si>
  <si>
    <t>65</t>
  </si>
  <si>
    <t>68</t>
  </si>
  <si>
    <t>69</t>
  </si>
  <si>
    <t>811W05853</t>
  </si>
  <si>
    <t xml:space="preserve">   </t>
  </si>
  <si>
    <t xml:space="preserve">Прочие межбюджетные трансферты направленные на  обеспечение деятельности (оказания услуг) ведомственных учреждений в рамках подпрограммы "Прочие мероприятия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</si>
  <si>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 xml:space="preserve">     источников финансирования дефицита бюджета поселения по кодам групп, подгрупп, статей,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бюджета, согласно приложению 1 к настоящему Решению;</t>
  </si>
  <si>
    <t xml:space="preserve">       расходов бюджета поселения по целевым статьям (муниципальным программам Галанинского сельсовета и непрограмным направлениям деятельности) группам и подгруппам видов расходов, разделам, подразделам классификации расходов местного бюджета согласно приложению 4 к настоящему Решению;</t>
  </si>
  <si>
    <t xml:space="preserve">      расходов бюджета поселения по ведомственной структуре расходов, разделам, подразделам, целевым статьям (муниципальным программам Галанинского сельсовета непрограмным направлениям деятельности), группам и подгруппам видов расходов, классификации расходов, согласно приложению 6 к настоящему Решению</t>
  </si>
  <si>
    <t xml:space="preserve">код группы подвида </t>
  </si>
  <si>
    <t>Доходы от уплаты акцизов на автомобильный бензин, производимый на территории Российской Федерации,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</si>
  <si>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</si>
  <si>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Земельный налог с физических лиц, обладающих земельным участком, расположенным в границах сельских поселений  </t>
  </si>
  <si>
    <t>Субвенции местным бюджетам на выполнение передаваемых полномочий субъектов Российской Федерации</t>
  </si>
  <si>
    <t xml:space="preserve">Прочие межбюджетные трансферты, передаваемые бюджетам сельских поселений на осуществление расходов, направленных на реализацию мероприятий по поддержке местных инициатив, в рамках подпрограммы "Поддержка местных инициатив" </t>
  </si>
  <si>
    <t>Земельный налог, взимаемый по ставкам, установленным в соответствии с подпунктом 1 пунктом 1 статьи 394 Налогового кодекса Российской Федерации применяемым к объектам налогообложения, расположенным в границах поселений (пени, проценты)</t>
  </si>
  <si>
    <t>Организация и содержание мест захоронения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</si>
  <si>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Прочие мероприятия в области жилищно-комунального хозяйства в рамках подпрограммы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</si>
  <si>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Прочие мероприятия в области занятости населения в рамках подпрограммы  "Благоустройство территории Галанинского сельсовета 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</si>
  <si>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</si>
  <si>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МБТ,передаваемые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культуры в рамках подпрограммы "Прочие 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</si>
  <si>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Внепрограммные расходы отдельных органов местного самоуправления</t>
  </si>
  <si>
    <t>Расходы, связанные с реализацией мероприятий, направленные на обеспечение санитарно-эпидемиологиской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</si>
  <si>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поназначению и выплате пенсии за выслугу лет лицам, замещавшим муниципальные должности и лицам, замещавшим  должности муниципальной службы в органах местного самоуправления поселений  Казачинского района   в рамках подпрограммы "Прочие  мероприятия Галанинского сельсовета" </t>
  </si>
  <si>
    <t>Уличное освещение в рамках подпрограммы "Благоустройство территории  Галанинского сельсовета" муниципальной программы Галанинского сельсовета "Создание безопасных и комфортных условий для проживания на территории  Галанинского сельсовета"</t>
  </si>
  <si>
    <t>Осуществление первичного воинского учета на территориях, где отсутствуют военные комиссариаты по администрации Реализация государственной политики в области приватизации и управления государственной и муниципальной собственностью Галанинского  сельсовета в рамках непрограмных расходов отдельных органов местного самоуправления</t>
  </si>
  <si>
    <t xml:space="preserve"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созданию условий для организации культуры в рамках подпрограмм "Прочие 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 </t>
  </si>
  <si>
    <t>7509</t>
  </si>
  <si>
    <t>29</t>
  </si>
  <si>
    <t>7555</t>
  </si>
  <si>
    <t>5299</t>
  </si>
  <si>
    <t>Прочие межбюджетные трансферты, передаваемые бюджетам сельских поселений на благоустройство и восстановление воинских захоронений</t>
  </si>
  <si>
    <t>13</t>
  </si>
  <si>
    <t>995</t>
  </si>
  <si>
    <t>130</t>
  </si>
  <si>
    <t>ДОХОДЫ ОТ ОКАЗАНИЯ ПЛАТНЫХ УСЛУГ И КОМПЕНСАЦИИ ЗАТРАТ ГОСУДАРСТВА</t>
  </si>
  <si>
    <t>Доходы от оказания платных услуг (работ)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</si>
  <si>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</si>
  <si>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</si>
  <si>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Денежные взыскания, налагаемые в возмещение ущерба. причиненного в результате незаконного или нецелевого использования бюджетных средств (в части бюджетов сельских поселений)</t>
  </si>
  <si>
    <t>7395</t>
  </si>
  <si>
    <t>7741</t>
  </si>
  <si>
    <t>Исполнение по источникам финансирования профицита (дефицита) бюджета поселения в 2021г</t>
  </si>
  <si>
    <t>01200S5090</t>
  </si>
  <si>
    <t>01100L2990</t>
  </si>
  <si>
    <t>01200S3950</t>
  </si>
  <si>
    <t>01100S7410</t>
  </si>
  <si>
    <t>Закупка товаров, работ и услуг для обеспечения государственных (муниципальных) нужд</t>
  </si>
  <si>
    <t>Расходы на реализацию мероприятий, направленных на обустройство памятника ВОВ с.Галанино Казачинского района Красноярского края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</si>
  <si>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1102</t>
  </si>
  <si>
    <t>1200S3950</t>
  </si>
  <si>
    <t>Реализация мероприятий направленных на обустройство и восстановление воинских захоронений в рамках подпрограммы "Благоустройство территории Галанинского сельсовета" муниципальной программы Галанинского сельсовета"Создание безопасных и комфортных условий для проживания на территории Галанинского сельсовета"</t>
  </si>
  <si>
    <t>1100</t>
  </si>
  <si>
    <t>Мероприятия по осуществление дорожной деятельности в целях решения задач социально-экономического развития территорий за счет средств дорожного фонда Красноярского края в рамках подпрограммы "Содержание дорог общего пользования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</si>
  <si>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Защита населения и территории от чрезвычайных ситуаций природного и техногенного характера, пожарная безопасность</t>
  </si>
  <si>
    <t>39</t>
  </si>
  <si>
    <t>42</t>
  </si>
  <si>
    <t>43</t>
  </si>
  <si>
    <t>45</t>
  </si>
  <si>
    <t>46</t>
  </si>
  <si>
    <t>47</t>
  </si>
  <si>
    <t>48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</si>
  <si>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</si>
  <si>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</si>
  <si>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</si>
  <si>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</si>
  <si>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</si>
  <si>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</si>
  <si>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</si>
  <si>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</si>
  <si>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</si>
  <si>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37</t>
  </si>
  <si>
    <t>38</t>
  </si>
  <si>
    <t>1100S7410</t>
  </si>
  <si>
    <t>Расходы на реализацию мероприятий , направленных на благоустройство памятника участникам ВОВ с.Галанино Казачинского района Красноярского края, в рамках подпрограммы "Благоустройство территории Галанинского сельсовета" муниципальной программы "Создание безопасных и комфортных условий для проживания на территории Галанинского сельсовета"</t>
  </si>
  <si>
    <t>Исполнено по доходам бюджета поселения по кодам видов доходов, по кодам бюджетной классификации в 2021г</t>
  </si>
  <si>
    <t>Об исполнении бюджета поселения Галанинского сельсовета за 2021 год</t>
  </si>
  <si>
    <t xml:space="preserve">Глава Галанинского сельсовета                                            Никифорова Е.В.         </t>
  </si>
  <si>
    <t>2. Утвердить исполнение бюджета поселения за 2021 год со следующими показателями:</t>
  </si>
  <si>
    <t>1. Утвердить отчет об исполнении бюджета поселения Галанинского сельсовета за 2021 год, в том числе:
исполнение бюджета поселения по доходам в сумме 17 082 148,48 руб.; и расходам в сумме 17 077 445,96 руб.;
исполнение бюджета поселения с профицитом  в сумме   4 702,52 руб.; исполнение по источникам внутреннего финансирования профицита бюджета поселения в сумме  4 702,52 руб.;</t>
  </si>
  <si>
    <t xml:space="preserve">Руководствуясь ст. 264.5 Бюджетного кодекса Российской Федерации, "Положением о бюджетном процессе в Галанинском сельсовете", утвержденным Решением Галанинского сельского Совета депутатов от 20.07.2020.г № 45-137, статьей  7 Устава Галанинского сельского Совета депутатов </t>
  </si>
  <si>
    <t>Проведение мероприятий по развитию физкультуры и спорта  за счет средств  бюджета поселения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</si>
  <si>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805 01 05 00 00 00 0000 000</t>
  </si>
  <si>
    <t>805 01 05 00 00 00 0000 500</t>
  </si>
  <si>
    <t>805 01 05 02 00 00 0000 500</t>
  </si>
  <si>
    <t>805 01 05 02 01 00 0000 510</t>
  </si>
  <si>
    <t>805 01 05 02 01 10 0000 510</t>
  </si>
  <si>
    <t>805 01 05 00 00 00 0000 605</t>
  </si>
  <si>
    <t>805 01 05 02 00 00 0000 600</t>
  </si>
  <si>
    <t>805 01 05 02 01 00 0000 610</t>
  </si>
  <si>
    <t>805 01 05 02 01 10 0000 610</t>
  </si>
  <si>
    <t>Исполнение расходов бюджета поселения по разделам и подразделам , классификации расходов бюджета Российской Федерации в 2021 г</t>
  </si>
  <si>
    <t>Защита населения и территории от чрезвычайных ситуаций природного и техногенного характера, пожарная безопасность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</si>
  <si>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Исполнение расходорв бюджета поселения по целевым статьям (муниципальным программам  Галанинского сельсовета и непрограммным направлениям) в 2021г </t>
  </si>
  <si>
    <t>Исполнение расходов бюджета поселения    по разделам, подразделам, целевым статьям (муниципальным программам Галанинского сельсовета)  в 2021 г</t>
  </si>
  <si>
    <t>Защита населения и территории от чрезвычайных ситуаций природного и техногенного характера, пожарная безопасность 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</si>
  <si>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Защита населения и территории от чрезвычайных ситуаций природного и техногенного характера, пожарная безопасность за счет средств бюджета поселения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</si>
  <si>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 xml:space="preserve">                                           Исполнение расходов  бюджета поселения  по ведомственной структуре расходов по  разделам, подразделам, целевым статьям (муниципальным программам Галанинского сельсовета)  в 2021 г</t>
  </si>
  <si>
    <t>Защита населения и территории от чрезвычайных ситуаций природного и техногенного характера, пожарная безопасностьи 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t>
  </si>
  <si>
    <t>Защита населения и территории от чрезвычайных ситуаций природного и техногенного характера, пожарная безопасность за счет средств бюджета поселения в рамках подпрограммы "Прочие мероприятия Галанинского сельсовета" муниципальной программы Галанинского сельсовета "Создание безопасных и комфортных условий для проживания на территории Реализация государственной политики в области приватизации и управления государственной и муниципальной собственностью Галанинского сельсовета"</t>
  </si>
  <si>
    <t xml:space="preserve">№ 18-78        от 20.05.2022г. </t>
  </si>
  <si>
    <t>к   Решению Галанинского</t>
  </si>
  <si>
    <t>к  Решению</t>
  </si>
  <si>
    <t>№   18-78 от20.05.2022г.</t>
  </si>
  <si>
    <t>к    Решению Галанинского</t>
  </si>
  <si>
    <t xml:space="preserve">№  18-78   от 20.05.2022г. </t>
  </si>
  <si>
    <t xml:space="preserve">                                                                                                                                                          к   Решению Галанинского</t>
  </si>
  <si>
    <t xml:space="preserve">                                                                                                                                                          №  18-78   от 20.05.2022г. </t>
  </si>
  <si>
    <t>№    18-78 от 20.05.2022г.</t>
  </si>
  <si>
    <t>к  Решению Галанинского</t>
  </si>
  <si>
    <t xml:space="preserve">№   18-78     от 20.02.2022г. </t>
  </si>
  <si>
    <t xml:space="preserve">№   18-78 </t>
  </si>
  <si>
    <t xml:space="preserve">                                                                                                     к  Решению Галанинского сельского</t>
  </si>
  <si>
    <t xml:space="preserve">№ 18-78       от  20.12.2022г.      </t>
  </si>
  <si>
    <t>20.05.2022г.</t>
  </si>
  <si>
    <t>№ 18-78</t>
  </si>
  <si>
    <t>РЕШЕНИЕ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</si>
</sst>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&quot;р.&quot;"/>
    <numFmt numFmtId="193" formatCode="_-* #,##0_р_._-;\-* #,##0_р_._-;_-* &quot;-&quot;??_р_._-;_-@_-"/>
    <numFmt numFmtId="194" formatCode="0.0"/>
    <numFmt numFmtId="195" formatCode="\2\6"/>
    <numFmt numFmtId="196" formatCode="#,##0.0&quot;р.&quot;"/>
    <numFmt numFmtId="197" formatCode="#,##0.0"/>
    <numFmt numFmtId="198" formatCode="0000000000"/>
    <numFmt numFmtId="199" formatCode="?"/>
    <numFmt numFmtId="200" formatCode="#,##0.00\ &quot;₽&quot;"/>
    <numFmt numFmtId="201" formatCode="[$-FC19]d\ mmmm\ yyyy\ &quot;г.&quot;"/>
  </numFmts>
  <fonts count="57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sz val="10"/>
      <name val="Arial Cyr"/>
      <family val="0"/>
    </font>
    <font>
      <i/>
      <sz val="10"/>
      <name val="Times New Roman"/>
      <family val="1"/>
    </font>
    <font>
      <b/>
      <sz val="9"/>
      <name val="Arial"/>
      <family val="2"/>
    </font>
    <font>
      <b/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56"/>
      <name val="Times New Roman"/>
      <family val="1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  <font>
      <sz val="8"/>
      <color rgb="FF002060"/>
      <name val="Times New Roman"/>
      <family val="1"/>
    </font>
    <font>
      <sz val="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193" fontId="1" fillId="0" borderId="0" xfId="64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49" fontId="1" fillId="0" borderId="0" xfId="0" applyNumberFormat="1" applyFont="1" applyFill="1" applyAlignment="1">
      <alignment horizontal="justify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 horizontal="left" wrapText="1" indent="3"/>
    </xf>
    <xf numFmtId="0" fontId="6" fillId="0" borderId="0" xfId="0" applyFont="1" applyAlignment="1">
      <alignment/>
    </xf>
    <xf numFmtId="0" fontId="12" fillId="0" borderId="0" xfId="0" applyFont="1" applyAlignment="1">
      <alignment/>
    </xf>
    <xf numFmtId="0" fontId="7" fillId="33" borderId="0" xfId="0" applyFont="1" applyFill="1" applyAlignment="1">
      <alignment/>
    </xf>
    <xf numFmtId="0" fontId="3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 wrapText="1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4" fontId="8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wrapText="1"/>
    </xf>
    <xf numFmtId="198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198" fontId="8" fillId="0" borderId="10" xfId="0" applyNumberFormat="1" applyFont="1" applyBorder="1" applyAlignment="1">
      <alignment horizontal="center"/>
    </xf>
    <xf numFmtId="0" fontId="8" fillId="0" borderId="10" xfId="0" applyNumberFormat="1" applyFont="1" applyBorder="1" applyAlignment="1">
      <alignment wrapText="1"/>
    </xf>
    <xf numFmtId="198" fontId="8" fillId="0" borderId="10" xfId="0" applyNumberFormat="1" applyFont="1" applyBorder="1" applyAlignment="1">
      <alignment horizontal="center" wrapText="1"/>
    </xf>
    <xf numFmtId="0" fontId="8" fillId="33" borderId="10" xfId="0" applyFont="1" applyFill="1" applyBorder="1" applyAlignment="1">
      <alignment vertical="top" wrapText="1"/>
    </xf>
    <xf numFmtId="0" fontId="8" fillId="33" borderId="0" xfId="0" applyFont="1" applyFill="1" applyAlignment="1">
      <alignment/>
    </xf>
    <xf numFmtId="0" fontId="8" fillId="33" borderId="10" xfId="0" applyFont="1" applyFill="1" applyBorder="1" applyAlignment="1">
      <alignment horizontal="center" vertical="top" wrapText="1"/>
    </xf>
    <xf numFmtId="2" fontId="8" fillId="33" borderId="10" xfId="0" applyNumberFormat="1" applyFont="1" applyFill="1" applyBorder="1" applyAlignment="1">
      <alignment horizontal="center" vertical="center" wrapText="1"/>
    </xf>
    <xf numFmtId="4" fontId="8" fillId="33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14" fillId="0" borderId="0" xfId="0" applyFont="1" applyAlignment="1">
      <alignment/>
    </xf>
    <xf numFmtId="0" fontId="8" fillId="0" borderId="0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0" fontId="8" fillId="0" borderId="10" xfId="0" applyFont="1" applyBorder="1" applyAlignment="1">
      <alignment/>
    </xf>
    <xf numFmtId="194" fontId="8" fillId="0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/>
    </xf>
    <xf numFmtId="2" fontId="15" fillId="0" borderId="10" xfId="0" applyNumberFormat="1" applyFont="1" applyFill="1" applyBorder="1" applyAlignment="1">
      <alignment horizontal="center"/>
    </xf>
    <xf numFmtId="198" fontId="8" fillId="33" borderId="10" xfId="0" applyNumberFormat="1" applyFont="1" applyFill="1" applyBorder="1" applyAlignment="1">
      <alignment horizontal="center" wrapText="1"/>
    </xf>
    <xf numFmtId="0" fontId="8" fillId="33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49" fontId="8" fillId="0" borderId="10" xfId="0" applyNumberFormat="1" applyFont="1" applyBorder="1" applyAlignment="1">
      <alignment horizontal="center"/>
    </xf>
    <xf numFmtId="198" fontId="8" fillId="33" borderId="10" xfId="0" applyNumberFormat="1" applyFont="1" applyFill="1" applyBorder="1" applyAlignment="1">
      <alignment/>
    </xf>
    <xf numFmtId="0" fontId="8" fillId="33" borderId="10" xfId="0" applyFont="1" applyFill="1" applyBorder="1" applyAlignment="1">
      <alignment/>
    </xf>
    <xf numFmtId="198" fontId="8" fillId="0" borderId="10" xfId="0" applyNumberFormat="1" applyFont="1" applyBorder="1" applyAlignment="1">
      <alignment/>
    </xf>
    <xf numFmtId="198" fontId="8" fillId="34" borderId="10" xfId="0" applyNumberFormat="1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wrapText="1"/>
    </xf>
    <xf numFmtId="49" fontId="8" fillId="0" borderId="10" xfId="0" applyNumberFormat="1" applyFont="1" applyFill="1" applyBorder="1" applyAlignment="1">
      <alignment horizontal="center" wrapText="1"/>
    </xf>
    <xf numFmtId="199" fontId="8" fillId="0" borderId="10" xfId="0" applyNumberFormat="1" applyFont="1" applyBorder="1" applyAlignment="1" applyProtection="1">
      <alignment horizontal="left" wrapText="1"/>
      <protection/>
    </xf>
    <xf numFmtId="0" fontId="8" fillId="0" borderId="10" xfId="0" applyFont="1" applyBorder="1" applyAlignment="1">
      <alignment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10" xfId="0" applyFont="1" applyBorder="1" applyAlignment="1">
      <alignment vertical="center" textRotation="90" wrapText="1"/>
    </xf>
    <xf numFmtId="49" fontId="8" fillId="0" borderId="10" xfId="0" applyNumberFormat="1" applyFont="1" applyBorder="1" applyAlignment="1">
      <alignment vertical="center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vertical="top" wrapText="1"/>
    </xf>
    <xf numFmtId="9" fontId="8" fillId="0" borderId="10" xfId="59" applyFont="1" applyBorder="1" applyAlignment="1">
      <alignment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Border="1" applyAlignment="1">
      <alignment horizontal="left" vertical="top" wrapText="1"/>
    </xf>
    <xf numFmtId="0" fontId="13" fillId="0" borderId="0" xfId="0" applyFont="1" applyAlignment="1">
      <alignment/>
    </xf>
    <xf numFmtId="4" fontId="8" fillId="0" borderId="10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49" fontId="8" fillId="0" borderId="13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wrapText="1"/>
    </xf>
    <xf numFmtId="49" fontId="8" fillId="0" borderId="12" xfId="0" applyNumberFormat="1" applyFont="1" applyBorder="1" applyAlignment="1">
      <alignment horizontal="center" wrapText="1"/>
    </xf>
    <xf numFmtId="198" fontId="8" fillId="0" borderId="12" xfId="0" applyNumberFormat="1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2" fontId="8" fillId="0" borderId="10" xfId="0" applyNumberFormat="1" applyFont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 wrapText="1"/>
    </xf>
    <xf numFmtId="49" fontId="8" fillId="0" borderId="10" xfId="0" applyNumberFormat="1" applyFont="1" applyBorder="1" applyAlignment="1" applyProtection="1">
      <alignment horizontal="left" wrapText="1"/>
      <protection/>
    </xf>
    <xf numFmtId="0" fontId="13" fillId="0" borderId="14" xfId="0" applyFont="1" applyBorder="1" applyAlignment="1">
      <alignment vertical="top" wrapText="1"/>
    </xf>
    <xf numFmtId="49" fontId="8" fillId="0" borderId="1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99" fontId="8" fillId="0" borderId="15" xfId="0" applyNumberFormat="1" applyFont="1" applyBorder="1" applyAlignment="1" applyProtection="1">
      <alignment horizontal="left" wrapText="1"/>
      <protection/>
    </xf>
    <xf numFmtId="4" fontId="8" fillId="33" borderId="10" xfId="0" applyNumberFormat="1" applyFont="1" applyFill="1" applyBorder="1" applyAlignment="1">
      <alignment/>
    </xf>
    <xf numFmtId="4" fontId="8" fillId="33" borderId="0" xfId="0" applyNumberFormat="1" applyFont="1" applyFill="1" applyAlignment="1">
      <alignment/>
    </xf>
    <xf numFmtId="4" fontId="54" fillId="33" borderId="10" xfId="0" applyNumberFormat="1" applyFont="1" applyFill="1" applyBorder="1" applyAlignment="1">
      <alignment horizontal="center" vertical="center" wrapText="1"/>
    </xf>
    <xf numFmtId="0" fontId="55" fillId="33" borderId="13" xfId="0" applyFont="1" applyFill="1" applyBorder="1" applyAlignment="1">
      <alignment vertical="center" wrapText="1"/>
    </xf>
    <xf numFmtId="198" fontId="8" fillId="33" borderId="10" xfId="0" applyNumberFormat="1" applyFont="1" applyFill="1" applyBorder="1" applyAlignment="1">
      <alignment horizontal="center" vertical="center" wrapText="1"/>
    </xf>
    <xf numFmtId="49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vertical="center" wrapText="1"/>
    </xf>
    <xf numFmtId="199" fontId="8" fillId="33" borderId="16" xfId="0" applyNumberFormat="1" applyFont="1" applyFill="1" applyBorder="1" applyAlignment="1" applyProtection="1">
      <alignment horizontal="left" wrapText="1"/>
      <protection/>
    </xf>
    <xf numFmtId="198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/>
    </xf>
    <xf numFmtId="0" fontId="8" fillId="33" borderId="10" xfId="0" applyNumberFormat="1" applyFont="1" applyFill="1" applyBorder="1" applyAlignment="1">
      <alignment wrapText="1"/>
    </xf>
    <xf numFmtId="0" fontId="8" fillId="33" borderId="12" xfId="0" applyFont="1" applyFill="1" applyBorder="1" applyAlignment="1">
      <alignment horizontal="left" vertical="top" wrapText="1"/>
    </xf>
    <xf numFmtId="198" fontId="8" fillId="33" borderId="10" xfId="0" applyNumberFormat="1" applyFont="1" applyFill="1" applyBorder="1" applyAlignment="1">
      <alignment horizontal="center" vertical="top" wrapText="1"/>
    </xf>
    <xf numFmtId="0" fontId="55" fillId="33" borderId="10" xfId="0" applyFont="1" applyFill="1" applyBorder="1" applyAlignment="1">
      <alignment wrapText="1"/>
    </xf>
    <xf numFmtId="0" fontId="8" fillId="33" borderId="11" xfId="0" applyFont="1" applyFill="1" applyBorder="1" applyAlignment="1">
      <alignment wrapText="1"/>
    </xf>
    <xf numFmtId="198" fontId="8" fillId="33" borderId="11" xfId="43" applyNumberFormat="1" applyFont="1" applyFill="1" applyBorder="1" applyAlignment="1">
      <alignment horizontal="center" vertical="center" wrapText="1"/>
    </xf>
    <xf numFmtId="49" fontId="8" fillId="33" borderId="12" xfId="0" applyNumberFormat="1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49" fontId="56" fillId="33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vertical="top" wrapText="1"/>
    </xf>
    <xf numFmtId="0" fontId="55" fillId="33" borderId="10" xfId="0" applyFont="1" applyFill="1" applyBorder="1" applyAlignment="1">
      <alignment horizontal="left" vertical="center" wrapText="1"/>
    </xf>
    <xf numFmtId="199" fontId="8" fillId="0" borderId="16" xfId="0" applyNumberFormat="1" applyFont="1" applyBorder="1" applyAlignment="1" applyProtection="1">
      <alignment horizontal="left" wrapText="1"/>
      <protection/>
    </xf>
    <xf numFmtId="0" fontId="8" fillId="33" borderId="11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right"/>
    </xf>
    <xf numFmtId="4" fontId="8" fillId="33" borderId="10" xfId="0" applyNumberFormat="1" applyFont="1" applyFill="1" applyBorder="1" applyAlignment="1">
      <alignment horizontal="center" vertical="center" wrapText="1"/>
    </xf>
    <xf numFmtId="0" fontId="13" fillId="33" borderId="0" xfId="0" applyFont="1" applyFill="1" applyAlignment="1">
      <alignment/>
    </xf>
    <xf numFmtId="0" fontId="8" fillId="0" borderId="10" xfId="53" applyFont="1" applyBorder="1">
      <alignment/>
      <protection/>
    </xf>
    <xf numFmtId="171" fontId="8" fillId="0" borderId="0" xfId="64" applyFont="1" applyAlignment="1">
      <alignment/>
    </xf>
    <xf numFmtId="0" fontId="13" fillId="0" borderId="0" xfId="0" applyFont="1" applyBorder="1" applyAlignment="1">
      <alignment horizontal="center"/>
    </xf>
    <xf numFmtId="0" fontId="8" fillId="0" borderId="10" xfId="0" applyNumberFormat="1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/>
    </xf>
    <xf numFmtId="49" fontId="13" fillId="0" borderId="0" xfId="0" applyNumberFormat="1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justify" wrapText="1"/>
    </xf>
    <xf numFmtId="0" fontId="8" fillId="0" borderId="0" xfId="0" applyFont="1" applyFill="1" applyAlignment="1">
      <alignment horizontal="left" wrapText="1" indent="3"/>
    </xf>
    <xf numFmtId="4" fontId="8" fillId="33" borderId="10" xfId="0" applyNumberFormat="1" applyFont="1" applyFill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wrapText="1"/>
    </xf>
    <xf numFmtId="49" fontId="8" fillId="0" borderId="11" xfId="0" applyNumberFormat="1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4" fontId="8" fillId="0" borderId="0" xfId="0" applyNumberFormat="1" applyFont="1" applyAlignment="1">
      <alignment/>
    </xf>
    <xf numFmtId="49" fontId="16" fillId="0" borderId="16" xfId="0" applyNumberFormat="1" applyFont="1" applyBorder="1" applyAlignment="1" applyProtection="1">
      <alignment horizontal="left" wrapText="1"/>
      <protection/>
    </xf>
    <xf numFmtId="4" fontId="7" fillId="0" borderId="0" xfId="0" applyNumberFormat="1" applyFont="1" applyAlignment="1">
      <alignment/>
    </xf>
    <xf numFmtId="49" fontId="17" fillId="0" borderId="16" xfId="0" applyNumberFormat="1" applyFont="1" applyBorder="1" applyAlignment="1" applyProtection="1">
      <alignment horizontal="left" wrapText="1"/>
      <protection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4" fontId="8" fillId="33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4" fontId="15" fillId="33" borderId="10" xfId="0" applyNumberFormat="1" applyFont="1" applyFill="1" applyBorder="1" applyAlignment="1">
      <alignment horizontal="center"/>
    </xf>
    <xf numFmtId="49" fontId="8" fillId="0" borderId="16" xfId="0" applyNumberFormat="1" applyFont="1" applyBorder="1" applyAlignment="1" applyProtection="1">
      <alignment horizontal="left" wrapText="1"/>
      <protection/>
    </xf>
    <xf numFmtId="2" fontId="14" fillId="33" borderId="10" xfId="0" applyNumberFormat="1" applyFont="1" applyFill="1" applyBorder="1" applyAlignment="1">
      <alignment horizontal="right" vertical="top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8" fillId="33" borderId="16" xfId="0" applyNumberFormat="1" applyFont="1" applyFill="1" applyBorder="1" applyAlignment="1" applyProtection="1">
      <alignment horizontal="left" wrapText="1"/>
      <protection locked="0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right"/>
    </xf>
    <xf numFmtId="198" fontId="8" fillId="0" borderId="0" xfId="0" applyNumberFormat="1" applyFont="1" applyAlignment="1">
      <alignment/>
    </xf>
    <xf numFmtId="49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wrapText="1"/>
    </xf>
    <xf numFmtId="49" fontId="1" fillId="0" borderId="0" xfId="0" applyNumberFormat="1" applyFont="1" applyFill="1" applyAlignment="1">
      <alignment horizontal="justify" wrapText="1"/>
    </xf>
    <xf numFmtId="49" fontId="2" fillId="0" borderId="0" xfId="0" applyNumberFormat="1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2" fontId="1" fillId="0" borderId="0" xfId="0" applyNumberFormat="1" applyFont="1" applyFill="1" applyAlignment="1">
      <alignment horizontal="justify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0" fillId="0" borderId="0" xfId="0" applyFont="1" applyAlignment="1">
      <alignment horizontal="justify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8" fillId="0" borderId="13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/>
    </xf>
    <xf numFmtId="2" fontId="8" fillId="0" borderId="0" xfId="0" applyNumberFormat="1" applyFont="1" applyAlignment="1">
      <alignment horizontal="right"/>
    </xf>
    <xf numFmtId="0" fontId="8" fillId="0" borderId="13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4" fontId="8" fillId="0" borderId="10" xfId="0" applyNumberFormat="1" applyFont="1" applyBorder="1" applyAlignment="1">
      <alignment horizontal="center"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top" wrapText="1"/>
    </xf>
    <xf numFmtId="0" fontId="13" fillId="0" borderId="0" xfId="0" applyFont="1" applyAlignment="1">
      <alignment horizontal="center" wrapText="1"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 horizontal="left"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/>
    </xf>
    <xf numFmtId="0" fontId="8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 wrapText="1"/>
    </xf>
    <xf numFmtId="198" fontId="8" fillId="0" borderId="10" xfId="0" applyNumberFormat="1" applyFont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wrapText="1"/>
    </xf>
    <xf numFmtId="4" fontId="8" fillId="33" borderId="10" xfId="0" applyNumberFormat="1" applyFont="1" applyFill="1" applyBorder="1" applyAlignment="1">
      <alignment horizontal="center"/>
    </xf>
    <xf numFmtId="2" fontId="8" fillId="0" borderId="10" xfId="0" applyNumberFormat="1" applyFont="1" applyFill="1" applyBorder="1" applyAlignment="1">
      <alignment horizontal="center"/>
    </xf>
    <xf numFmtId="49" fontId="8" fillId="33" borderId="10" xfId="0" applyNumberFormat="1" applyFont="1" applyFill="1" applyBorder="1" applyAlignment="1">
      <alignment horizontal="center" wrapText="1"/>
    </xf>
    <xf numFmtId="4" fontId="15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wrapText="1"/>
    </xf>
    <xf numFmtId="0" fontId="7" fillId="0" borderId="18" xfId="0" applyFont="1" applyBorder="1" applyAlignment="1">
      <alignment horizontal="center" wrapText="1"/>
    </xf>
    <xf numFmtId="2" fontId="15" fillId="0" borderId="10" xfId="0" applyNumberFormat="1" applyFont="1" applyFill="1" applyBorder="1" applyAlignment="1">
      <alignment horizontal="center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49" fontId="8" fillId="0" borderId="13" xfId="0" applyNumberFormat="1" applyFont="1" applyBorder="1" applyAlignment="1">
      <alignment horizontal="center" wrapText="1"/>
    </xf>
    <xf numFmtId="2" fontId="15" fillId="0" borderId="10" xfId="0" applyNumberFormat="1" applyFont="1" applyBorder="1" applyAlignment="1">
      <alignment horizontal="center"/>
    </xf>
    <xf numFmtId="4" fontId="8" fillId="33" borderId="14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18" xfId="0" applyFont="1" applyBorder="1" applyAlignment="1">
      <alignment horizontal="center" wrapText="1"/>
    </xf>
    <xf numFmtId="0" fontId="13" fillId="0" borderId="18" xfId="0" applyFont="1" applyBorder="1" applyAlignment="1">
      <alignment horizontal="center" wrapText="1"/>
    </xf>
    <xf numFmtId="0" fontId="8" fillId="0" borderId="18" xfId="0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zoomScalePageLayoutView="0" workbookViewId="0" topLeftCell="A1">
      <selection activeCell="A19" sqref="A19:M19"/>
    </sheetView>
  </sheetViews>
  <sheetFormatPr defaultColWidth="9.140625" defaultRowHeight="12.75"/>
  <cols>
    <col min="1" max="1" width="4.57421875" style="38" customWidth="1"/>
    <col min="2" max="2" width="5.57421875" style="38" customWidth="1"/>
    <col min="3" max="3" width="5.421875" style="38" customWidth="1"/>
    <col min="4" max="4" width="6.8515625" style="38" customWidth="1"/>
    <col min="5" max="5" width="7.00390625" style="38" customWidth="1"/>
    <col min="6" max="8" width="6.421875" style="38" customWidth="1"/>
    <col min="9" max="9" width="8.421875" style="38" customWidth="1"/>
    <col min="10" max="10" width="6.421875" style="38" customWidth="1"/>
    <col min="11" max="11" width="25.421875" style="38" customWidth="1"/>
    <col min="12" max="12" width="2.8515625" style="18" hidden="1" customWidth="1"/>
    <col min="13" max="13" width="23.421875" style="18" hidden="1" customWidth="1"/>
    <col min="14" max="14" width="0.13671875" style="18" customWidth="1"/>
    <col min="15" max="16384" width="9.140625" style="18" customWidth="1"/>
  </cols>
  <sheetData>
    <row r="1" ht="2.25" customHeight="1">
      <c r="M1" s="19"/>
    </row>
    <row r="2" ht="55.5" customHeight="1" hidden="1">
      <c r="M2" s="19"/>
    </row>
    <row r="3" ht="12.75">
      <c r="M3" s="19"/>
    </row>
    <row r="4" spans="4:10" ht="12.75">
      <c r="D4" s="196" t="s">
        <v>195</v>
      </c>
      <c r="E4" s="196"/>
      <c r="F4" s="196"/>
      <c r="G4" s="196"/>
      <c r="H4" s="196"/>
      <c r="I4" s="196"/>
      <c r="J4" s="196"/>
    </row>
    <row r="5" spans="4:10" ht="12.75">
      <c r="D5" s="196" t="s">
        <v>196</v>
      </c>
      <c r="E5" s="196"/>
      <c r="F5" s="196"/>
      <c r="G5" s="196"/>
      <c r="H5" s="196"/>
      <c r="I5" s="196"/>
      <c r="J5" s="196"/>
    </row>
    <row r="7" spans="4:10" ht="12.75">
      <c r="D7" s="196" t="s">
        <v>197</v>
      </c>
      <c r="E7" s="196"/>
      <c r="F7" s="196"/>
      <c r="G7" s="196"/>
      <c r="H7" s="196"/>
      <c r="I7" s="196"/>
      <c r="J7" s="196"/>
    </row>
    <row r="8" spans="4:10" ht="12.75">
      <c r="D8" s="196" t="s">
        <v>228</v>
      </c>
      <c r="E8" s="196"/>
      <c r="F8" s="196"/>
      <c r="G8" s="196"/>
      <c r="H8" s="196"/>
      <c r="I8" s="196"/>
      <c r="J8" s="196"/>
    </row>
    <row r="9" ht="12.75">
      <c r="E9" s="155"/>
    </row>
    <row r="10" spans="1:13" ht="12.75">
      <c r="A10" s="154"/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20"/>
      <c r="M10" s="20"/>
    </row>
    <row r="11" spans="1:13" s="21" customFormat="1" ht="12.75">
      <c r="A11" s="195" t="s">
        <v>444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</row>
    <row r="12" spans="1:13" s="21" customFormat="1" ht="12.7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20"/>
      <c r="M12" s="20"/>
    </row>
    <row r="13" spans="1:13" ht="12.75">
      <c r="A13" s="156" t="s">
        <v>442</v>
      </c>
      <c r="B13" s="156"/>
      <c r="C13" s="156"/>
      <c r="D13" s="156"/>
      <c r="I13" s="157"/>
      <c r="K13" s="194" t="s">
        <v>443</v>
      </c>
      <c r="L13" s="194"/>
      <c r="M13" s="194"/>
    </row>
    <row r="15" spans="1:13" ht="21" customHeight="1">
      <c r="A15" s="192" t="s">
        <v>404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195"/>
    </row>
    <row r="16" spans="1:13" ht="12" customHeight="1">
      <c r="A16" s="154"/>
      <c r="B16" s="154"/>
      <c r="C16" s="154"/>
      <c r="D16" s="154"/>
      <c r="E16" s="154"/>
      <c r="F16" s="154"/>
      <c r="G16" s="154"/>
      <c r="H16" s="154"/>
      <c r="I16" s="154"/>
      <c r="J16" s="154"/>
      <c r="K16" s="154"/>
      <c r="L16" s="20"/>
      <c r="M16" s="20"/>
    </row>
    <row r="17" spans="1:13" ht="39.75" customHeight="1">
      <c r="A17" s="193" t="s">
        <v>408</v>
      </c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193"/>
      <c r="M17" s="193"/>
    </row>
    <row r="18" spans="1:13" s="23" customFormat="1" ht="21" customHeight="1">
      <c r="A18" s="191" t="s">
        <v>198</v>
      </c>
      <c r="B18" s="191"/>
      <c r="C18" s="191"/>
      <c r="D18" s="191"/>
      <c r="E18" s="191"/>
      <c r="F18" s="191"/>
      <c r="G18" s="191"/>
      <c r="H18" s="191"/>
      <c r="I18" s="191"/>
      <c r="J18" s="191"/>
      <c r="K18" s="191"/>
      <c r="L18" s="191"/>
      <c r="M18" s="191"/>
    </row>
    <row r="19" spans="1:13" s="23" customFormat="1" ht="54.75" customHeight="1">
      <c r="A19" s="193" t="s">
        <v>407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</row>
    <row r="20" spans="1:13" s="23" customFormat="1" ht="23.25" customHeight="1">
      <c r="A20" s="190" t="s">
        <v>406</v>
      </c>
      <c r="B20" s="190"/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</row>
    <row r="21" spans="1:13" s="23" customFormat="1" ht="57" customHeight="1">
      <c r="A21" s="193" t="s">
        <v>334</v>
      </c>
      <c r="B21" s="193"/>
      <c r="C21" s="193"/>
      <c r="D21" s="193"/>
      <c r="E21" s="193"/>
      <c r="F21" s="193"/>
      <c r="G21" s="193"/>
      <c r="H21" s="193"/>
      <c r="I21" s="193"/>
      <c r="J21" s="193"/>
      <c r="K21" s="193"/>
      <c r="L21" s="193"/>
      <c r="M21" s="193"/>
    </row>
    <row r="22" spans="1:13" s="23" customFormat="1" ht="29.25" customHeight="1">
      <c r="A22" s="190" t="s">
        <v>199</v>
      </c>
      <c r="B22" s="197"/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22"/>
    </row>
    <row r="23" s="197" customFormat="1" ht="29.25" customHeight="1">
      <c r="A23" s="190" t="s">
        <v>200</v>
      </c>
    </row>
    <row r="24" spans="1:13" s="23" customFormat="1" ht="43.5" customHeight="1">
      <c r="A24" s="193" t="s">
        <v>335</v>
      </c>
      <c r="B24" s="193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</row>
    <row r="25" spans="1:13" s="23" customFormat="1" ht="51.75" customHeight="1">
      <c r="A25" s="193" t="s">
        <v>229</v>
      </c>
      <c r="B25" s="193"/>
      <c r="C25" s="193"/>
      <c r="D25" s="193"/>
      <c r="E25" s="193"/>
      <c r="F25" s="193"/>
      <c r="G25" s="193"/>
      <c r="H25" s="193"/>
      <c r="I25" s="193"/>
      <c r="J25" s="193"/>
      <c r="K25" s="193"/>
      <c r="L25" s="193"/>
      <c r="M25" s="193"/>
    </row>
    <row r="26" spans="1:13" s="23" customFormat="1" ht="57" customHeight="1">
      <c r="A26" s="193" t="s">
        <v>336</v>
      </c>
      <c r="B26" s="193"/>
      <c r="C26" s="193"/>
      <c r="D26" s="193"/>
      <c r="E26" s="193"/>
      <c r="F26" s="193"/>
      <c r="G26" s="193"/>
      <c r="H26" s="193"/>
      <c r="I26" s="193"/>
      <c r="J26" s="193"/>
      <c r="K26" s="193"/>
      <c r="L26" s="193"/>
      <c r="M26" s="193"/>
    </row>
    <row r="27" spans="1:13" s="23" customFormat="1" ht="30" customHeight="1">
      <c r="A27" s="190" t="s">
        <v>201</v>
      </c>
      <c r="B27" s="190"/>
      <c r="C27" s="190"/>
      <c r="D27" s="190"/>
      <c r="E27" s="190"/>
      <c r="F27" s="190"/>
      <c r="G27" s="190"/>
      <c r="H27" s="190"/>
      <c r="I27" s="190"/>
      <c r="J27" s="190"/>
      <c r="K27" s="190"/>
      <c r="L27" s="190"/>
      <c r="M27" s="190"/>
    </row>
    <row r="28" spans="1:13" s="23" customFormat="1" ht="13.5" customHeight="1">
      <c r="A28" s="190" t="s">
        <v>202</v>
      </c>
      <c r="B28" s="190"/>
      <c r="C28" s="190"/>
      <c r="D28" s="190"/>
      <c r="E28" s="190"/>
      <c r="F28" s="190"/>
      <c r="G28" s="190"/>
      <c r="H28" s="190"/>
      <c r="I28" s="190"/>
      <c r="J28" s="190"/>
      <c r="K28" s="190"/>
      <c r="L28" s="190"/>
      <c r="M28" s="190"/>
    </row>
    <row r="29" spans="1:13" s="23" customFormat="1" ht="13.5" customHeight="1">
      <c r="A29" s="190"/>
      <c r="B29" s="190"/>
      <c r="C29" s="190"/>
      <c r="D29" s="190"/>
      <c r="E29" s="190"/>
      <c r="F29" s="190"/>
      <c r="G29" s="190"/>
      <c r="H29" s="190"/>
      <c r="I29" s="190"/>
      <c r="J29" s="190"/>
      <c r="K29" s="190"/>
      <c r="L29" s="190"/>
      <c r="M29" s="190"/>
    </row>
    <row r="30" spans="1:13" s="35" customFormat="1" ht="13.5" customHeight="1">
      <c r="A30" s="188" t="s">
        <v>308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</row>
    <row r="31" spans="1:13" s="35" customFormat="1" ht="13.5" customHeight="1">
      <c r="A31" s="188" t="s">
        <v>309</v>
      </c>
      <c r="B31" s="188"/>
      <c r="C31" s="188"/>
      <c r="D31" s="188"/>
      <c r="E31" s="188"/>
      <c r="F31" s="188"/>
      <c r="G31" s="188"/>
      <c r="H31" s="188"/>
      <c r="I31" s="188"/>
      <c r="J31" s="188"/>
      <c r="K31" s="188"/>
      <c r="L31" s="188"/>
      <c r="M31" s="188"/>
    </row>
    <row r="32" spans="1:13" s="23" customFormat="1" ht="13.5" customHeight="1">
      <c r="A32" s="190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</row>
    <row r="33" spans="1:13" s="36" customFormat="1" ht="12.75">
      <c r="A33" s="188" t="s">
        <v>405</v>
      </c>
      <c r="B33" s="188"/>
      <c r="C33" s="188"/>
      <c r="D33" s="188"/>
      <c r="E33" s="188"/>
      <c r="F33" s="188"/>
      <c r="G33" s="188"/>
      <c r="H33" s="188"/>
      <c r="I33" s="188"/>
      <c r="J33" s="189"/>
      <c r="K33" s="189"/>
      <c r="L33" s="189"/>
      <c r="M33" s="189"/>
    </row>
    <row r="34" spans="1:13" s="23" customFormat="1" ht="12.75">
      <c r="A34" s="158"/>
      <c r="B34" s="158"/>
      <c r="C34" s="158"/>
      <c r="D34" s="158"/>
      <c r="E34" s="158"/>
      <c r="F34" s="158"/>
      <c r="G34" s="158"/>
      <c r="H34" s="158"/>
      <c r="I34" s="158"/>
      <c r="J34" s="159"/>
      <c r="K34" s="159"/>
      <c r="L34" s="34"/>
      <c r="M34" s="34"/>
    </row>
    <row r="35" spans="1:13" s="23" customFormat="1" ht="13.5" customHeight="1">
      <c r="A35" s="190"/>
      <c r="B35" s="190"/>
      <c r="C35" s="190"/>
      <c r="D35" s="190"/>
      <c r="E35" s="190"/>
      <c r="F35" s="190"/>
      <c r="G35" s="190"/>
      <c r="H35" s="190"/>
      <c r="I35" s="190"/>
      <c r="J35" s="190"/>
      <c r="K35" s="190"/>
      <c r="L35" s="190"/>
      <c r="M35" s="190"/>
    </row>
    <row r="36" spans="1:11" s="23" customFormat="1" ht="15.75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</row>
    <row r="37" spans="1:13" s="23" customFormat="1" ht="33.75" customHeight="1">
      <c r="A37" s="190"/>
      <c r="B37" s="190"/>
      <c r="C37" s="190"/>
      <c r="D37" s="190"/>
      <c r="E37" s="190"/>
      <c r="F37" s="190"/>
      <c r="G37" s="190"/>
      <c r="H37" s="190"/>
      <c r="I37" s="190"/>
      <c r="J37" s="190"/>
      <c r="K37" s="190"/>
      <c r="L37" s="190"/>
      <c r="M37" s="190"/>
    </row>
    <row r="38" spans="1:11" s="24" customFormat="1" ht="12.75">
      <c r="A38" s="161"/>
      <c r="B38" s="161"/>
      <c r="C38" s="161"/>
      <c r="D38" s="161"/>
      <c r="E38" s="161"/>
      <c r="F38" s="161"/>
      <c r="G38" s="161"/>
      <c r="H38" s="161"/>
      <c r="I38" s="161"/>
      <c r="J38" s="161"/>
      <c r="K38" s="161"/>
    </row>
    <row r="39" spans="1:11" s="24" customFormat="1" ht="12.75">
      <c r="A39" s="161"/>
      <c r="B39" s="161"/>
      <c r="C39" s="161"/>
      <c r="D39" s="161"/>
      <c r="E39" s="161"/>
      <c r="F39" s="161"/>
      <c r="G39" s="161"/>
      <c r="H39" s="161"/>
      <c r="I39" s="161"/>
      <c r="J39" s="161"/>
      <c r="K39" s="161"/>
    </row>
    <row r="40" spans="1:13" s="24" customFormat="1" ht="12.75">
      <c r="A40" s="191"/>
      <c r="B40" s="191"/>
      <c r="C40" s="191"/>
      <c r="D40" s="191"/>
      <c r="E40" s="191"/>
      <c r="F40" s="191"/>
      <c r="G40" s="191"/>
      <c r="H40" s="191"/>
      <c r="I40" s="191"/>
      <c r="J40" s="192"/>
      <c r="K40" s="192"/>
      <c r="L40" s="192"/>
      <c r="M40" s="192"/>
    </row>
    <row r="41" spans="1:11" s="24" customFormat="1" ht="12.75">
      <c r="A41" s="161"/>
      <c r="B41" s="161"/>
      <c r="C41" s="161"/>
      <c r="D41" s="161"/>
      <c r="E41" s="161"/>
      <c r="F41" s="161"/>
      <c r="G41" s="161"/>
      <c r="H41" s="161"/>
      <c r="I41" s="161"/>
      <c r="J41" s="161"/>
      <c r="K41" s="161"/>
    </row>
    <row r="42" spans="1:11" s="24" customFormat="1" ht="12.75">
      <c r="A42" s="161"/>
      <c r="B42" s="161"/>
      <c r="C42" s="161"/>
      <c r="D42" s="161"/>
      <c r="E42" s="161"/>
      <c r="F42" s="161"/>
      <c r="G42" s="161"/>
      <c r="H42" s="161"/>
      <c r="I42" s="161"/>
      <c r="J42" s="161"/>
      <c r="K42" s="161"/>
    </row>
    <row r="43" spans="1:11" s="24" customFormat="1" ht="12.75">
      <c r="A43" s="161"/>
      <c r="B43" s="161"/>
      <c r="C43" s="161"/>
      <c r="D43" s="161"/>
      <c r="E43" s="161"/>
      <c r="F43" s="161"/>
      <c r="G43" s="161"/>
      <c r="H43" s="161"/>
      <c r="I43" s="161"/>
      <c r="J43" s="161"/>
      <c r="K43" s="161"/>
    </row>
    <row r="44" spans="1:11" s="24" customFormat="1" ht="12.75">
      <c r="A44" s="161"/>
      <c r="B44" s="161"/>
      <c r="C44" s="161"/>
      <c r="D44" s="161"/>
      <c r="E44" s="161"/>
      <c r="F44" s="161"/>
      <c r="G44" s="161"/>
      <c r="H44" s="161"/>
      <c r="I44" s="161"/>
      <c r="J44" s="161"/>
      <c r="K44" s="161"/>
    </row>
    <row r="45" spans="1:11" s="24" customFormat="1" ht="12.75">
      <c r="A45" s="161"/>
      <c r="B45" s="161"/>
      <c r="C45" s="161"/>
      <c r="D45" s="161"/>
      <c r="E45" s="161"/>
      <c r="F45" s="161"/>
      <c r="G45" s="161"/>
      <c r="H45" s="161"/>
      <c r="I45" s="161"/>
      <c r="J45" s="161"/>
      <c r="K45" s="161"/>
    </row>
    <row r="46" spans="1:11" s="24" customFormat="1" ht="15.75" customHeight="1">
      <c r="A46" s="161"/>
      <c r="B46" s="161"/>
      <c r="C46" s="161"/>
      <c r="D46" s="161"/>
      <c r="E46" s="161"/>
      <c r="F46" s="161"/>
      <c r="G46" s="161"/>
      <c r="H46" s="161"/>
      <c r="I46" s="161"/>
      <c r="J46" s="161"/>
      <c r="K46" s="161"/>
    </row>
    <row r="47" spans="1:11" s="24" customFormat="1" ht="12.75">
      <c r="A47" s="161"/>
      <c r="B47" s="161"/>
      <c r="C47" s="161"/>
      <c r="D47" s="161"/>
      <c r="E47" s="161"/>
      <c r="F47" s="161"/>
      <c r="G47" s="161"/>
      <c r="H47" s="161"/>
      <c r="I47" s="161"/>
      <c r="J47" s="161"/>
      <c r="K47" s="161"/>
    </row>
    <row r="48" spans="1:11" s="24" customFormat="1" ht="12.75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</row>
    <row r="49" spans="1:11" s="24" customFormat="1" ht="15.75" customHeight="1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</row>
    <row r="50" spans="1:11" s="24" customFormat="1" ht="12.75">
      <c r="A50" s="161"/>
      <c r="B50" s="161"/>
      <c r="C50" s="161"/>
      <c r="D50" s="161"/>
      <c r="E50" s="161"/>
      <c r="F50" s="161"/>
      <c r="G50" s="161"/>
      <c r="H50" s="161"/>
      <c r="I50" s="161"/>
      <c r="J50" s="161"/>
      <c r="K50" s="161"/>
    </row>
    <row r="51" spans="1:11" s="24" customFormat="1" ht="12.75">
      <c r="A51" s="161"/>
      <c r="B51" s="161"/>
      <c r="C51" s="161"/>
      <c r="D51" s="161"/>
      <c r="E51" s="161"/>
      <c r="F51" s="161"/>
      <c r="G51" s="161"/>
      <c r="H51" s="161"/>
      <c r="I51" s="161"/>
      <c r="J51" s="161"/>
      <c r="K51" s="161"/>
    </row>
    <row r="52" spans="1:11" s="24" customFormat="1" ht="15.75" customHeight="1">
      <c r="A52" s="161"/>
      <c r="B52" s="161"/>
      <c r="C52" s="161"/>
      <c r="D52" s="161"/>
      <c r="E52" s="161"/>
      <c r="F52" s="161"/>
      <c r="G52" s="161"/>
      <c r="H52" s="161"/>
      <c r="I52" s="161"/>
      <c r="J52" s="161"/>
      <c r="K52" s="161"/>
    </row>
    <row r="53" spans="1:11" s="24" customFormat="1" ht="15.75" customHeight="1">
      <c r="A53" s="161"/>
      <c r="B53" s="161"/>
      <c r="C53" s="161"/>
      <c r="D53" s="161"/>
      <c r="E53" s="161"/>
      <c r="F53" s="161"/>
      <c r="G53" s="161"/>
      <c r="H53" s="161"/>
      <c r="I53" s="161"/>
      <c r="J53" s="161"/>
      <c r="K53" s="161"/>
    </row>
    <row r="54" spans="1:11" s="24" customFormat="1" ht="15.75" customHeight="1">
      <c r="A54" s="161"/>
      <c r="B54" s="161"/>
      <c r="C54" s="161"/>
      <c r="D54" s="161"/>
      <c r="E54" s="161"/>
      <c r="F54" s="161"/>
      <c r="G54" s="161"/>
      <c r="H54" s="161"/>
      <c r="I54" s="161"/>
      <c r="J54" s="161"/>
      <c r="K54" s="161"/>
    </row>
    <row r="55" spans="1:11" s="24" customFormat="1" ht="15.75" customHeight="1">
      <c r="A55" s="161"/>
      <c r="B55" s="161"/>
      <c r="C55" s="161"/>
      <c r="D55" s="161"/>
      <c r="E55" s="161"/>
      <c r="F55" s="161"/>
      <c r="G55" s="161"/>
      <c r="H55" s="161"/>
      <c r="I55" s="161"/>
      <c r="J55" s="161"/>
      <c r="K55" s="161"/>
    </row>
    <row r="56" spans="1:11" s="24" customFormat="1" ht="15.75" customHeight="1">
      <c r="A56" s="161"/>
      <c r="B56" s="161"/>
      <c r="C56" s="161"/>
      <c r="D56" s="161"/>
      <c r="E56" s="161"/>
      <c r="F56" s="161"/>
      <c r="G56" s="161"/>
      <c r="H56" s="161"/>
      <c r="I56" s="161"/>
      <c r="J56" s="161"/>
      <c r="K56" s="161"/>
    </row>
    <row r="57" spans="1:11" s="24" customFormat="1" ht="15.75" customHeight="1">
      <c r="A57" s="161"/>
      <c r="B57" s="161"/>
      <c r="C57" s="161"/>
      <c r="D57" s="161"/>
      <c r="E57" s="161"/>
      <c r="F57" s="161"/>
      <c r="G57" s="161"/>
      <c r="H57" s="161"/>
      <c r="I57" s="161"/>
      <c r="J57" s="161"/>
      <c r="K57" s="161"/>
    </row>
    <row r="58" spans="1:11" s="24" customFormat="1" ht="15.75" customHeight="1">
      <c r="A58" s="161"/>
      <c r="B58" s="161"/>
      <c r="C58" s="161"/>
      <c r="D58" s="161"/>
      <c r="E58" s="161"/>
      <c r="F58" s="161"/>
      <c r="G58" s="161"/>
      <c r="H58" s="161"/>
      <c r="I58" s="161"/>
      <c r="J58" s="161"/>
      <c r="K58" s="161"/>
    </row>
  </sheetData>
  <sheetProtection/>
  <mergeCells count="27">
    <mergeCell ref="A32:M32"/>
    <mergeCell ref="A20:M20"/>
    <mergeCell ref="D4:J4"/>
    <mergeCell ref="D5:J5"/>
    <mergeCell ref="D7:J7"/>
    <mergeCell ref="D8:J8"/>
    <mergeCell ref="A11:M11"/>
    <mergeCell ref="A21:M21"/>
    <mergeCell ref="A22:L22"/>
    <mergeCell ref="A23:IV23"/>
    <mergeCell ref="A24:M24"/>
    <mergeCell ref="A25:M25"/>
    <mergeCell ref="K13:M13"/>
    <mergeCell ref="A15:M15"/>
    <mergeCell ref="A17:M17"/>
    <mergeCell ref="A18:M18"/>
    <mergeCell ref="A19:M19"/>
    <mergeCell ref="A33:M33"/>
    <mergeCell ref="A37:M37"/>
    <mergeCell ref="A40:M40"/>
    <mergeCell ref="A26:M26"/>
    <mergeCell ref="A27:M27"/>
    <mergeCell ref="A28:M28"/>
    <mergeCell ref="A29:M29"/>
    <mergeCell ref="A30:M30"/>
    <mergeCell ref="A35:M35"/>
    <mergeCell ref="A31:M3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H13" sqref="H13"/>
    </sheetView>
  </sheetViews>
  <sheetFormatPr defaultColWidth="9.140625" defaultRowHeight="12.75"/>
  <cols>
    <col min="1" max="1" width="4.8515625" style="4" customWidth="1"/>
    <col min="2" max="2" width="28.57421875" style="4" customWidth="1"/>
    <col min="3" max="3" width="37.140625" style="4" customWidth="1"/>
    <col min="4" max="4" width="12.421875" style="4" customWidth="1"/>
    <col min="5" max="5" width="12.7109375" style="4" customWidth="1"/>
    <col min="6" max="6" width="12.421875" style="4" customWidth="1"/>
    <col min="7" max="16384" width="9.140625" style="1" customWidth="1"/>
  </cols>
  <sheetData>
    <row r="1" spans="1:6" ht="12.75">
      <c r="A1" s="201" t="s">
        <v>30</v>
      </c>
      <c r="B1" s="201"/>
      <c r="C1" s="201"/>
      <c r="D1" s="201"/>
      <c r="E1" s="201"/>
      <c r="F1" s="201"/>
    </row>
    <row r="2" spans="1:6" ht="12.75">
      <c r="A2" s="3"/>
      <c r="B2" s="201" t="s">
        <v>440</v>
      </c>
      <c r="C2" s="201"/>
      <c r="D2" s="201"/>
      <c r="E2" s="201"/>
      <c r="F2" s="201"/>
    </row>
    <row r="3" spans="1:10" ht="12.75">
      <c r="A3" s="3"/>
      <c r="B3" s="201" t="s">
        <v>107</v>
      </c>
      <c r="C3" s="201"/>
      <c r="D3" s="201"/>
      <c r="E3" s="201"/>
      <c r="F3" s="201"/>
      <c r="I3" s="2"/>
      <c r="J3" s="2"/>
    </row>
    <row r="4" spans="1:6" ht="12.75">
      <c r="A4" s="201" t="s">
        <v>441</v>
      </c>
      <c r="B4" s="201"/>
      <c r="C4" s="201"/>
      <c r="D4" s="201"/>
      <c r="E4" s="201"/>
      <c r="F4" s="201"/>
    </row>
    <row r="5" spans="1:6" ht="12.75">
      <c r="A5" s="3"/>
      <c r="B5" s="201"/>
      <c r="C5" s="201"/>
      <c r="D5" s="201"/>
      <c r="E5" s="201"/>
      <c r="F5" s="201"/>
    </row>
    <row r="6" spans="1:10" ht="2.25" customHeight="1">
      <c r="A6" s="3"/>
      <c r="B6" s="201"/>
      <c r="C6" s="201"/>
      <c r="D6" s="201"/>
      <c r="E6" s="201"/>
      <c r="F6" s="201"/>
      <c r="I6" s="2"/>
      <c r="J6" s="2"/>
    </row>
    <row r="7" spans="1:6" ht="12.75" hidden="1">
      <c r="A7" s="3"/>
      <c r="B7" s="201" t="s">
        <v>71</v>
      </c>
      <c r="C7" s="201"/>
      <c r="D7" s="201"/>
      <c r="E7" s="201"/>
      <c r="F7" s="201"/>
    </row>
    <row r="8" ht="12.75" hidden="1">
      <c r="A8" s="146"/>
    </row>
    <row r="9" spans="1:6" ht="12.75">
      <c r="A9" s="205" t="s">
        <v>370</v>
      </c>
      <c r="B9" s="205"/>
      <c r="C9" s="205"/>
      <c r="D9" s="205"/>
      <c r="E9" s="205"/>
      <c r="F9" s="205"/>
    </row>
    <row r="10" spans="1:6" ht="15" customHeight="1">
      <c r="A10" s="205"/>
      <c r="B10" s="205"/>
      <c r="C10" s="205"/>
      <c r="D10" s="205"/>
      <c r="E10" s="205"/>
      <c r="F10" s="205"/>
    </row>
    <row r="11" spans="1:6" ht="15" customHeight="1">
      <c r="A11" s="152"/>
      <c r="B11" s="152"/>
      <c r="C11" s="152"/>
      <c r="D11" s="152"/>
      <c r="E11" s="152"/>
      <c r="F11" s="152"/>
    </row>
    <row r="12" spans="1:6" ht="15" customHeight="1">
      <c r="A12" s="198" t="s">
        <v>9</v>
      </c>
      <c r="B12" s="198" t="s">
        <v>143</v>
      </c>
      <c r="C12" s="199" t="s">
        <v>64</v>
      </c>
      <c r="D12" s="208" t="s">
        <v>32</v>
      </c>
      <c r="E12" s="208"/>
      <c r="F12" s="208"/>
    </row>
    <row r="13" spans="1:6" ht="154.5" customHeight="1">
      <c r="A13" s="198"/>
      <c r="B13" s="198"/>
      <c r="C13" s="200"/>
      <c r="D13" s="39" t="s">
        <v>108</v>
      </c>
      <c r="E13" s="39" t="s">
        <v>109</v>
      </c>
      <c r="F13" s="39" t="s">
        <v>110</v>
      </c>
    </row>
    <row r="14" spans="1:6" ht="12.75">
      <c r="A14" s="41"/>
      <c r="B14" s="41">
        <v>1</v>
      </c>
      <c r="C14" s="41">
        <v>2</v>
      </c>
      <c r="D14" s="41">
        <v>3</v>
      </c>
      <c r="E14" s="41">
        <v>4</v>
      </c>
      <c r="F14" s="41">
        <v>5</v>
      </c>
    </row>
    <row r="15" spans="1:6" ht="12.75">
      <c r="A15" s="41">
        <v>1</v>
      </c>
      <c r="B15" s="41">
        <v>805</v>
      </c>
      <c r="C15" s="202" t="s">
        <v>230</v>
      </c>
      <c r="D15" s="203"/>
      <c r="E15" s="203"/>
      <c r="F15" s="204"/>
    </row>
    <row r="16" spans="1:6" ht="39.75" customHeight="1">
      <c r="A16" s="146">
        <v>2</v>
      </c>
      <c r="B16" s="198" t="s">
        <v>410</v>
      </c>
      <c r="C16" s="207" t="s">
        <v>144</v>
      </c>
      <c r="D16" s="206">
        <v>0</v>
      </c>
      <c r="E16" s="206">
        <f>E26</f>
        <v>13067.570000000298</v>
      </c>
      <c r="F16" s="206">
        <f>F26</f>
        <v>-4702.519999999553</v>
      </c>
    </row>
    <row r="17" spans="2:6" ht="13.5" customHeight="1" hidden="1" thickBot="1">
      <c r="B17" s="198"/>
      <c r="C17" s="207"/>
      <c r="D17" s="206"/>
      <c r="E17" s="206"/>
      <c r="F17" s="206"/>
    </row>
    <row r="18" spans="1:6" ht="26.25" customHeight="1">
      <c r="A18" s="39">
        <v>3</v>
      </c>
      <c r="B18" s="39" t="s">
        <v>411</v>
      </c>
      <c r="C18" s="87" t="s">
        <v>145</v>
      </c>
      <c r="D18" s="88">
        <f>D19</f>
        <v>-11766550</v>
      </c>
      <c r="E18" s="153">
        <f>E19</f>
        <v>-17091054.68</v>
      </c>
      <c r="F18" s="153">
        <f>F19</f>
        <v>-17082148.48</v>
      </c>
    </row>
    <row r="19" spans="1:6" ht="12.75">
      <c r="A19" s="39">
        <v>4</v>
      </c>
      <c r="B19" s="39" t="s">
        <v>412</v>
      </c>
      <c r="C19" s="87" t="s">
        <v>146</v>
      </c>
      <c r="D19" s="88">
        <f aca="true" t="shared" si="0" ref="D19:F20">+D20</f>
        <v>-11766550</v>
      </c>
      <c r="E19" s="153">
        <f>E20</f>
        <v>-17091054.68</v>
      </c>
      <c r="F19" s="153">
        <f t="shared" si="0"/>
        <v>-17082148.48</v>
      </c>
    </row>
    <row r="20" spans="1:6" ht="22.5">
      <c r="A20" s="39">
        <v>5</v>
      </c>
      <c r="B20" s="39" t="s">
        <v>413</v>
      </c>
      <c r="C20" s="87" t="s">
        <v>147</v>
      </c>
      <c r="D20" s="88">
        <f t="shared" si="0"/>
        <v>-11766550</v>
      </c>
      <c r="E20" s="153">
        <f>E21</f>
        <v>-17091054.68</v>
      </c>
      <c r="F20" s="153">
        <f t="shared" si="0"/>
        <v>-17082148.48</v>
      </c>
    </row>
    <row r="21" spans="1:6" ht="22.5">
      <c r="A21" s="39">
        <v>6</v>
      </c>
      <c r="B21" s="39" t="s">
        <v>414</v>
      </c>
      <c r="C21" s="87" t="s">
        <v>73</v>
      </c>
      <c r="D21" s="88">
        <v>-11766550</v>
      </c>
      <c r="E21" s="153">
        <v>-17091054.68</v>
      </c>
      <c r="F21" s="88">
        <v>-17082148.48</v>
      </c>
    </row>
    <row r="22" spans="1:6" ht="12.75">
      <c r="A22" s="39">
        <v>7</v>
      </c>
      <c r="B22" s="39" t="s">
        <v>415</v>
      </c>
      <c r="C22" s="87" t="s">
        <v>148</v>
      </c>
      <c r="D22" s="88">
        <f aca="true" t="shared" si="1" ref="D22:F24">+D23</f>
        <v>11766550</v>
      </c>
      <c r="E22" s="153">
        <f t="shared" si="1"/>
        <v>17104122.25</v>
      </c>
      <c r="F22" s="153">
        <f t="shared" si="1"/>
        <v>17077445.96</v>
      </c>
    </row>
    <row r="23" spans="1:6" ht="12.75">
      <c r="A23" s="39">
        <v>8</v>
      </c>
      <c r="B23" s="39" t="s">
        <v>416</v>
      </c>
      <c r="C23" s="87" t="s">
        <v>149</v>
      </c>
      <c r="D23" s="88">
        <f t="shared" si="1"/>
        <v>11766550</v>
      </c>
      <c r="E23" s="153">
        <f t="shared" si="1"/>
        <v>17104122.25</v>
      </c>
      <c r="F23" s="153">
        <f t="shared" si="1"/>
        <v>17077445.96</v>
      </c>
    </row>
    <row r="24" spans="1:6" ht="22.5">
      <c r="A24" s="39">
        <v>9</v>
      </c>
      <c r="B24" s="39" t="s">
        <v>417</v>
      </c>
      <c r="C24" s="87" t="s">
        <v>150</v>
      </c>
      <c r="D24" s="88">
        <f t="shared" si="1"/>
        <v>11766550</v>
      </c>
      <c r="E24" s="153">
        <f t="shared" si="1"/>
        <v>17104122.25</v>
      </c>
      <c r="F24" s="153">
        <f t="shared" si="1"/>
        <v>17077445.96</v>
      </c>
    </row>
    <row r="25" spans="1:6" ht="22.5">
      <c r="A25" s="39">
        <v>10</v>
      </c>
      <c r="B25" s="39" t="s">
        <v>418</v>
      </c>
      <c r="C25" s="87" t="s">
        <v>72</v>
      </c>
      <c r="D25" s="88">
        <f>пр2!J76</f>
        <v>11766550</v>
      </c>
      <c r="E25" s="153">
        <v>17104122.25</v>
      </c>
      <c r="F25" s="88">
        <v>17077445.96</v>
      </c>
    </row>
    <row r="26" spans="1:6" ht="39.75" customHeight="1">
      <c r="A26" s="39">
        <v>11</v>
      </c>
      <c r="B26" s="39"/>
      <c r="C26" s="87" t="s">
        <v>151</v>
      </c>
      <c r="D26" s="88">
        <v>0</v>
      </c>
      <c r="E26" s="88">
        <f>E22+E21</f>
        <v>13067.570000000298</v>
      </c>
      <c r="F26" s="88">
        <f>F22+F21</f>
        <v>-4702.519999999553</v>
      </c>
    </row>
  </sheetData>
  <sheetProtection/>
  <mergeCells count="19">
    <mergeCell ref="C15:F15"/>
    <mergeCell ref="B16:B17"/>
    <mergeCell ref="A9:F9"/>
    <mergeCell ref="A10:F10"/>
    <mergeCell ref="F16:F17"/>
    <mergeCell ref="E16:E17"/>
    <mergeCell ref="D16:D17"/>
    <mergeCell ref="C16:C17"/>
    <mergeCell ref="D12:F12"/>
    <mergeCell ref="A12:A13"/>
    <mergeCell ref="B12:B13"/>
    <mergeCell ref="C12:C13"/>
    <mergeCell ref="B2:F2"/>
    <mergeCell ref="A1:F1"/>
    <mergeCell ref="B3:F3"/>
    <mergeCell ref="B7:F7"/>
    <mergeCell ref="A4:F4"/>
    <mergeCell ref="B5:F5"/>
    <mergeCell ref="B6:F6"/>
  </mergeCells>
  <printOptions/>
  <pageMargins left="0.7480314960629921" right="0.5511811023622047" top="0.984251968503937" bottom="0.984251968503937" header="0.5118110236220472" footer="0.5118110236220472"/>
  <pageSetup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95"/>
  <sheetViews>
    <sheetView zoomScalePageLayoutView="0" workbookViewId="0" topLeftCell="A1">
      <selection activeCell="N9" sqref="N9"/>
    </sheetView>
  </sheetViews>
  <sheetFormatPr defaultColWidth="9.140625" defaultRowHeight="12.75"/>
  <cols>
    <col min="1" max="3" width="3.421875" style="4" customWidth="1"/>
    <col min="4" max="4" width="3.00390625" style="4" customWidth="1"/>
    <col min="5" max="5" width="4.421875" style="4" customWidth="1"/>
    <col min="6" max="6" width="2.8515625" style="4" customWidth="1"/>
    <col min="7" max="7" width="5.421875" style="4" customWidth="1"/>
    <col min="8" max="8" width="4.8515625" style="4" customWidth="1"/>
    <col min="9" max="9" width="42.8515625" style="4" customWidth="1"/>
    <col min="10" max="10" width="11.00390625" style="4" customWidth="1"/>
    <col min="11" max="11" width="15.8515625" style="53" customWidth="1"/>
    <col min="12" max="12" width="9.28125" style="53" customWidth="1"/>
    <col min="13" max="13" width="10.57421875" style="4" customWidth="1"/>
    <col min="14" max="16384" width="9.140625" style="5" customWidth="1"/>
  </cols>
  <sheetData>
    <row r="1" spans="1:13" ht="12">
      <c r="A1" s="37" t="s">
        <v>19</v>
      </c>
      <c r="B1" s="37"/>
      <c r="C1" s="37"/>
      <c r="D1" s="37"/>
      <c r="E1" s="37"/>
      <c r="F1" s="37"/>
      <c r="G1" s="37"/>
      <c r="H1" s="37"/>
      <c r="I1" s="209" t="s">
        <v>74</v>
      </c>
      <c r="J1" s="209"/>
      <c r="K1" s="201"/>
      <c r="L1" s="201"/>
      <c r="M1" s="201"/>
    </row>
    <row r="2" spans="9:13" ht="12">
      <c r="I2" s="201" t="s">
        <v>437</v>
      </c>
      <c r="J2" s="201"/>
      <c r="K2" s="201"/>
      <c r="L2" s="201"/>
      <c r="M2" s="201"/>
    </row>
    <row r="3" spans="9:13" ht="12">
      <c r="I3" s="201" t="s">
        <v>106</v>
      </c>
      <c r="J3" s="201"/>
      <c r="K3" s="201"/>
      <c r="L3" s="201"/>
      <c r="M3" s="201"/>
    </row>
    <row r="4" spans="1:13" ht="15" customHeight="1">
      <c r="A4" s="37" t="s">
        <v>19</v>
      </c>
      <c r="B4" s="37"/>
      <c r="C4" s="37"/>
      <c r="D4" s="37"/>
      <c r="E4" s="37"/>
      <c r="F4" s="37"/>
      <c r="G4" s="37"/>
      <c r="H4" s="37"/>
      <c r="I4" s="201" t="s">
        <v>332</v>
      </c>
      <c r="J4" s="201"/>
      <c r="K4" s="147" t="s">
        <v>275</v>
      </c>
      <c r="L4" s="186" t="s">
        <v>439</v>
      </c>
      <c r="M4" s="186" t="s">
        <v>438</v>
      </c>
    </row>
    <row r="5" spans="9:13" ht="6.75" customHeight="1" hidden="1">
      <c r="I5" s="201"/>
      <c r="J5" s="201"/>
      <c r="K5" s="147"/>
      <c r="L5" s="147"/>
      <c r="M5" s="3"/>
    </row>
    <row r="6" spans="9:13" ht="5.25" customHeight="1" hidden="1">
      <c r="I6" s="201"/>
      <c r="J6" s="201"/>
      <c r="K6" s="147"/>
      <c r="L6" s="147"/>
      <c r="M6" s="3"/>
    </row>
    <row r="7" spans="1:13" ht="27.75" customHeight="1">
      <c r="A7" s="215" t="s">
        <v>403</v>
      </c>
      <c r="B7" s="215"/>
      <c r="C7" s="215"/>
      <c r="D7" s="215"/>
      <c r="E7" s="215"/>
      <c r="F7" s="215"/>
      <c r="G7" s="215"/>
      <c r="H7" s="215"/>
      <c r="I7" s="215"/>
      <c r="J7" s="215"/>
      <c r="K7" s="216"/>
      <c r="L7" s="216"/>
      <c r="M7" s="89"/>
    </row>
    <row r="8" spans="1:8" ht="12.75" customHeight="1">
      <c r="A8" s="89"/>
      <c r="B8" s="89"/>
      <c r="C8" s="89"/>
      <c r="D8" s="89"/>
      <c r="E8" s="89"/>
      <c r="F8" s="89"/>
      <c r="G8" s="89"/>
      <c r="H8" s="89"/>
    </row>
    <row r="9" spans="1:13" ht="22.5" customHeight="1">
      <c r="A9" s="221" t="s">
        <v>9</v>
      </c>
      <c r="B9" s="210" t="s">
        <v>193</v>
      </c>
      <c r="C9" s="211"/>
      <c r="D9" s="211"/>
      <c r="E9" s="211"/>
      <c r="F9" s="211"/>
      <c r="G9" s="211"/>
      <c r="H9" s="212"/>
      <c r="I9" s="198" t="s">
        <v>194</v>
      </c>
      <c r="J9" s="213" t="s">
        <v>108</v>
      </c>
      <c r="K9" s="223" t="s">
        <v>111</v>
      </c>
      <c r="L9" s="223" t="s">
        <v>110</v>
      </c>
      <c r="M9" s="199" t="s">
        <v>112</v>
      </c>
    </row>
    <row r="10" spans="1:13" ht="67.5" customHeight="1">
      <c r="A10" s="222"/>
      <c r="B10" s="90" t="s">
        <v>33</v>
      </c>
      <c r="C10" s="90" t="s">
        <v>34</v>
      </c>
      <c r="D10" s="90" t="s">
        <v>35</v>
      </c>
      <c r="E10" s="90" t="s">
        <v>36</v>
      </c>
      <c r="F10" s="90" t="s">
        <v>37</v>
      </c>
      <c r="G10" s="90" t="s">
        <v>337</v>
      </c>
      <c r="H10" s="90" t="s">
        <v>192</v>
      </c>
      <c r="I10" s="198"/>
      <c r="J10" s="214"/>
      <c r="K10" s="224"/>
      <c r="L10" s="224"/>
      <c r="M10" s="200"/>
    </row>
    <row r="11" spans="1:13" ht="12" customHeight="1">
      <c r="A11" s="41"/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54">
        <v>10</v>
      </c>
      <c r="L11" s="54">
        <v>11</v>
      </c>
      <c r="M11" s="41">
        <v>12</v>
      </c>
    </row>
    <row r="12" spans="1:13" ht="20.25" customHeight="1">
      <c r="A12" s="39">
        <v>1</v>
      </c>
      <c r="B12" s="42" t="s">
        <v>39</v>
      </c>
      <c r="C12" s="91" t="s">
        <v>40</v>
      </c>
      <c r="D12" s="91" t="s">
        <v>40</v>
      </c>
      <c r="E12" s="91" t="s">
        <v>38</v>
      </c>
      <c r="F12" s="91" t="s">
        <v>40</v>
      </c>
      <c r="G12" s="91" t="s">
        <v>41</v>
      </c>
      <c r="H12" s="91" t="s">
        <v>38</v>
      </c>
      <c r="I12" s="92" t="s">
        <v>159</v>
      </c>
      <c r="J12" s="93">
        <f>J13+J17+J23+J34+J37</f>
        <v>731775</v>
      </c>
      <c r="K12" s="145">
        <f>K13+K17+K23+K34+K37+K45+K41</f>
        <v>809103.18</v>
      </c>
      <c r="L12" s="162">
        <f>L13+L17+L23+L34+L37+L45+L41</f>
        <v>810632.9800000001</v>
      </c>
      <c r="M12" s="88">
        <f>L12/K12*100</f>
        <v>100.1890735369499</v>
      </c>
    </row>
    <row r="13" spans="1:13" ht="15" customHeight="1">
      <c r="A13" s="39">
        <v>2</v>
      </c>
      <c r="B13" s="42" t="s">
        <v>39</v>
      </c>
      <c r="C13" s="42" t="s">
        <v>20</v>
      </c>
      <c r="D13" s="42" t="s">
        <v>40</v>
      </c>
      <c r="E13" s="42" t="s">
        <v>38</v>
      </c>
      <c r="F13" s="42" t="s">
        <v>40</v>
      </c>
      <c r="G13" s="42" t="s">
        <v>41</v>
      </c>
      <c r="H13" s="42" t="s">
        <v>38</v>
      </c>
      <c r="I13" s="92" t="s">
        <v>160</v>
      </c>
      <c r="J13" s="93">
        <f>J14</f>
        <v>109965</v>
      </c>
      <c r="K13" s="145">
        <f>K14</f>
        <v>107669.53</v>
      </c>
      <c r="L13" s="145">
        <f>L14</f>
        <v>107719.45000000001</v>
      </c>
      <c r="M13" s="88">
        <f>L13/K13*100</f>
        <v>100.04636409205094</v>
      </c>
    </row>
    <row r="14" spans="1:13" ht="17.25" customHeight="1">
      <c r="A14" s="39">
        <v>3</v>
      </c>
      <c r="B14" s="42" t="s">
        <v>39</v>
      </c>
      <c r="C14" s="42" t="s">
        <v>20</v>
      </c>
      <c r="D14" s="42" t="s">
        <v>21</v>
      </c>
      <c r="E14" s="42" t="s">
        <v>38</v>
      </c>
      <c r="F14" s="42" t="s">
        <v>20</v>
      </c>
      <c r="G14" s="42" t="s">
        <v>41</v>
      </c>
      <c r="H14" s="42" t="s">
        <v>42</v>
      </c>
      <c r="I14" s="92" t="s">
        <v>152</v>
      </c>
      <c r="J14" s="93">
        <f>J15+J16</f>
        <v>109965</v>
      </c>
      <c r="K14" s="93">
        <f>K15+K16</f>
        <v>107669.53</v>
      </c>
      <c r="L14" s="93">
        <f>L15+L16</f>
        <v>107719.45000000001</v>
      </c>
      <c r="M14" s="93">
        <f>L14/K14*100</f>
        <v>100.04636409205094</v>
      </c>
    </row>
    <row r="15" spans="1:13" ht="84.75" customHeight="1">
      <c r="A15" s="39">
        <v>4</v>
      </c>
      <c r="B15" s="42" t="s">
        <v>39</v>
      </c>
      <c r="C15" s="42" t="s">
        <v>20</v>
      </c>
      <c r="D15" s="42" t="s">
        <v>21</v>
      </c>
      <c r="E15" s="42" t="s">
        <v>47</v>
      </c>
      <c r="F15" s="42" t="s">
        <v>20</v>
      </c>
      <c r="G15" s="42" t="s">
        <v>41</v>
      </c>
      <c r="H15" s="42" t="s">
        <v>42</v>
      </c>
      <c r="I15" s="92" t="s">
        <v>132</v>
      </c>
      <c r="J15" s="93">
        <v>106145</v>
      </c>
      <c r="K15" s="145">
        <v>106387.04</v>
      </c>
      <c r="L15" s="145">
        <v>106436.96</v>
      </c>
      <c r="M15" s="88">
        <f>L15/K15*100</f>
        <v>100.04692300866725</v>
      </c>
    </row>
    <row r="16" spans="1:13" ht="45.75" customHeight="1">
      <c r="A16" s="39">
        <v>6</v>
      </c>
      <c r="B16" s="42" t="s">
        <v>39</v>
      </c>
      <c r="C16" s="42" t="s">
        <v>20</v>
      </c>
      <c r="D16" s="42" t="s">
        <v>21</v>
      </c>
      <c r="E16" s="42" t="s">
        <v>45</v>
      </c>
      <c r="F16" s="42" t="s">
        <v>20</v>
      </c>
      <c r="G16" s="42" t="s">
        <v>41</v>
      </c>
      <c r="H16" s="42" t="s">
        <v>42</v>
      </c>
      <c r="I16" s="94" t="s">
        <v>203</v>
      </c>
      <c r="J16" s="93">
        <v>3820</v>
      </c>
      <c r="K16" s="145">
        <v>1282.49</v>
      </c>
      <c r="L16" s="145">
        <v>1282.49</v>
      </c>
      <c r="M16" s="88">
        <f>K16/L16*100</f>
        <v>100</v>
      </c>
    </row>
    <row r="17" spans="1:13" ht="48.75" customHeight="1">
      <c r="A17" s="39">
        <v>7</v>
      </c>
      <c r="B17" s="91" t="s">
        <v>39</v>
      </c>
      <c r="C17" s="91" t="s">
        <v>23</v>
      </c>
      <c r="D17" s="91" t="s">
        <v>40</v>
      </c>
      <c r="E17" s="91" t="s">
        <v>38</v>
      </c>
      <c r="F17" s="91" t="s">
        <v>40</v>
      </c>
      <c r="G17" s="91" t="s">
        <v>41</v>
      </c>
      <c r="H17" s="91" t="s">
        <v>38</v>
      </c>
      <c r="I17" s="92" t="s">
        <v>217</v>
      </c>
      <c r="J17" s="93">
        <f>J18</f>
        <v>153100</v>
      </c>
      <c r="K17" s="145">
        <f>K18</f>
        <v>156111.01</v>
      </c>
      <c r="L17" s="145">
        <f>L18</f>
        <v>156112.31000000003</v>
      </c>
      <c r="M17" s="88">
        <f>+M18</f>
        <v>100.00083274075288</v>
      </c>
    </row>
    <row r="18" spans="1:13" ht="39.75" customHeight="1">
      <c r="A18" s="39">
        <v>8</v>
      </c>
      <c r="B18" s="42" t="s">
        <v>39</v>
      </c>
      <c r="C18" s="42" t="s">
        <v>23</v>
      </c>
      <c r="D18" s="42" t="s">
        <v>21</v>
      </c>
      <c r="E18" s="42" t="s">
        <v>38</v>
      </c>
      <c r="F18" s="42" t="s">
        <v>20</v>
      </c>
      <c r="G18" s="42" t="s">
        <v>41</v>
      </c>
      <c r="H18" s="42" t="s">
        <v>42</v>
      </c>
      <c r="I18" s="92" t="s">
        <v>93</v>
      </c>
      <c r="J18" s="93">
        <f>J19+J20+J21+J22</f>
        <v>153100</v>
      </c>
      <c r="K18" s="145">
        <f>K19+K20+K21+K22</f>
        <v>156111.01</v>
      </c>
      <c r="L18" s="145">
        <f>L19+L20+L21+L22</f>
        <v>156112.31000000003</v>
      </c>
      <c r="M18" s="88">
        <f aca="true" t="shared" si="0" ref="M18:M26">L18/K18*100</f>
        <v>100.00083274075288</v>
      </c>
    </row>
    <row r="19" spans="1:13" ht="58.5" customHeight="1">
      <c r="A19" s="39">
        <v>9</v>
      </c>
      <c r="B19" s="91" t="s">
        <v>39</v>
      </c>
      <c r="C19" s="91" t="s">
        <v>23</v>
      </c>
      <c r="D19" s="91" t="s">
        <v>21</v>
      </c>
      <c r="E19" s="91" t="s">
        <v>96</v>
      </c>
      <c r="F19" s="91" t="s">
        <v>20</v>
      </c>
      <c r="G19" s="91" t="s">
        <v>41</v>
      </c>
      <c r="H19" s="91" t="s">
        <v>42</v>
      </c>
      <c r="I19" s="92" t="s">
        <v>94</v>
      </c>
      <c r="J19" s="93">
        <v>70300</v>
      </c>
      <c r="K19" s="145">
        <v>72070.13</v>
      </c>
      <c r="L19" s="145">
        <v>72070.75</v>
      </c>
      <c r="M19" s="88">
        <f t="shared" si="0"/>
        <v>100.00086027318113</v>
      </c>
    </row>
    <row r="20" spans="1:13" ht="97.5" customHeight="1">
      <c r="A20" s="39">
        <v>10</v>
      </c>
      <c r="B20" s="91" t="s">
        <v>39</v>
      </c>
      <c r="C20" s="91" t="s">
        <v>23</v>
      </c>
      <c r="D20" s="91" t="s">
        <v>21</v>
      </c>
      <c r="E20" s="91" t="s">
        <v>97</v>
      </c>
      <c r="F20" s="91" t="s">
        <v>20</v>
      </c>
      <c r="G20" s="91" t="s">
        <v>41</v>
      </c>
      <c r="H20" s="91" t="s">
        <v>42</v>
      </c>
      <c r="I20" s="95" t="s">
        <v>95</v>
      </c>
      <c r="J20" s="93">
        <v>400</v>
      </c>
      <c r="K20" s="145">
        <v>506.85</v>
      </c>
      <c r="L20" s="145">
        <v>506.85</v>
      </c>
      <c r="M20" s="88">
        <f t="shared" si="0"/>
        <v>100</v>
      </c>
    </row>
    <row r="21" spans="1:13" ht="91.5" customHeight="1">
      <c r="A21" s="39">
        <v>11</v>
      </c>
      <c r="B21" s="91" t="s">
        <v>39</v>
      </c>
      <c r="C21" s="91" t="s">
        <v>23</v>
      </c>
      <c r="D21" s="91" t="s">
        <v>21</v>
      </c>
      <c r="E21" s="91" t="s">
        <v>98</v>
      </c>
      <c r="F21" s="91" t="s">
        <v>20</v>
      </c>
      <c r="G21" s="91" t="s">
        <v>41</v>
      </c>
      <c r="H21" s="91" t="s">
        <v>42</v>
      </c>
      <c r="I21" s="95" t="s">
        <v>338</v>
      </c>
      <c r="J21" s="93">
        <v>92500</v>
      </c>
      <c r="K21" s="145">
        <v>95824.06</v>
      </c>
      <c r="L21" s="145">
        <v>95824.61</v>
      </c>
      <c r="M21" s="88">
        <f t="shared" si="0"/>
        <v>100.00057396858368</v>
      </c>
    </row>
    <row r="22" spans="1:13" ht="96" customHeight="1">
      <c r="A22" s="39">
        <v>12</v>
      </c>
      <c r="B22" s="91" t="s">
        <v>39</v>
      </c>
      <c r="C22" s="91" t="s">
        <v>23</v>
      </c>
      <c r="D22" s="91" t="s">
        <v>21</v>
      </c>
      <c r="E22" s="91" t="s">
        <v>99</v>
      </c>
      <c r="F22" s="91" t="s">
        <v>20</v>
      </c>
      <c r="G22" s="91" t="s">
        <v>41</v>
      </c>
      <c r="H22" s="91" t="s">
        <v>42</v>
      </c>
      <c r="I22" s="95" t="s">
        <v>339</v>
      </c>
      <c r="J22" s="93">
        <v>-10100</v>
      </c>
      <c r="K22" s="145">
        <v>-12290.03</v>
      </c>
      <c r="L22" s="145">
        <v>-12289.9</v>
      </c>
      <c r="M22" s="88">
        <f t="shared" si="0"/>
        <v>99.99894223203685</v>
      </c>
    </row>
    <row r="23" spans="1:13" ht="15" customHeight="1">
      <c r="A23" s="39">
        <v>13</v>
      </c>
      <c r="B23" s="42" t="s">
        <v>39</v>
      </c>
      <c r="C23" s="42" t="s">
        <v>44</v>
      </c>
      <c r="D23" s="42" t="s">
        <v>40</v>
      </c>
      <c r="E23" s="42" t="s">
        <v>38</v>
      </c>
      <c r="F23" s="42" t="s">
        <v>40</v>
      </c>
      <c r="G23" s="42" t="s">
        <v>41</v>
      </c>
      <c r="H23" s="42" t="s">
        <v>38</v>
      </c>
      <c r="I23" s="92" t="s">
        <v>89</v>
      </c>
      <c r="J23" s="93">
        <f>J24+J26</f>
        <v>433350</v>
      </c>
      <c r="K23" s="145">
        <f>K24+K26</f>
        <v>437058.67</v>
      </c>
      <c r="L23" s="145">
        <f>L24+L26</f>
        <v>438537.25</v>
      </c>
      <c r="M23" s="88">
        <f t="shared" si="0"/>
        <v>100.33830240685992</v>
      </c>
    </row>
    <row r="24" spans="1:13" ht="18" customHeight="1">
      <c r="A24" s="39">
        <v>14</v>
      </c>
      <c r="B24" s="42" t="s">
        <v>39</v>
      </c>
      <c r="C24" s="42" t="s">
        <v>44</v>
      </c>
      <c r="D24" s="42" t="s">
        <v>20</v>
      </c>
      <c r="E24" s="42" t="s">
        <v>38</v>
      </c>
      <c r="F24" s="42" t="s">
        <v>40</v>
      </c>
      <c r="G24" s="42" t="s">
        <v>41</v>
      </c>
      <c r="H24" s="42" t="s">
        <v>42</v>
      </c>
      <c r="I24" s="92" t="s">
        <v>75</v>
      </c>
      <c r="J24" s="93">
        <f>J25</f>
        <v>101300</v>
      </c>
      <c r="K24" s="145">
        <f>K25</f>
        <v>125383.04</v>
      </c>
      <c r="L24" s="145">
        <f>L25</f>
        <v>125667.25</v>
      </c>
      <c r="M24" s="88">
        <f t="shared" si="0"/>
        <v>100.2266734001664</v>
      </c>
    </row>
    <row r="25" spans="1:13" ht="52.5" customHeight="1">
      <c r="A25" s="39">
        <v>15</v>
      </c>
      <c r="B25" s="42" t="s">
        <v>39</v>
      </c>
      <c r="C25" s="42" t="s">
        <v>44</v>
      </c>
      <c r="D25" s="42" t="s">
        <v>20</v>
      </c>
      <c r="E25" s="42" t="s">
        <v>45</v>
      </c>
      <c r="F25" s="42" t="s">
        <v>46</v>
      </c>
      <c r="G25" s="42" t="s">
        <v>41</v>
      </c>
      <c r="H25" s="42" t="s">
        <v>42</v>
      </c>
      <c r="I25" s="92" t="s">
        <v>153</v>
      </c>
      <c r="J25" s="93">
        <v>101300</v>
      </c>
      <c r="K25" s="145">
        <v>125383.04</v>
      </c>
      <c r="L25" s="145">
        <v>125667.25</v>
      </c>
      <c r="M25" s="88">
        <f t="shared" si="0"/>
        <v>100.2266734001664</v>
      </c>
    </row>
    <row r="26" spans="1:13" ht="19.5" customHeight="1">
      <c r="A26" s="39">
        <v>16</v>
      </c>
      <c r="B26" s="42" t="s">
        <v>39</v>
      </c>
      <c r="C26" s="42" t="s">
        <v>44</v>
      </c>
      <c r="D26" s="42" t="s">
        <v>44</v>
      </c>
      <c r="E26" s="42" t="s">
        <v>38</v>
      </c>
      <c r="F26" s="42" t="s">
        <v>40</v>
      </c>
      <c r="G26" s="42" t="s">
        <v>41</v>
      </c>
      <c r="H26" s="42" t="s">
        <v>42</v>
      </c>
      <c r="I26" s="92" t="s">
        <v>154</v>
      </c>
      <c r="J26" s="93">
        <f>J27+J31</f>
        <v>332050</v>
      </c>
      <c r="K26" s="145">
        <f>K27+K31</f>
        <v>311675.63</v>
      </c>
      <c r="L26" s="145">
        <f>L27+L31</f>
        <v>312870</v>
      </c>
      <c r="M26" s="88">
        <f t="shared" si="0"/>
        <v>100.38320930000206</v>
      </c>
    </row>
    <row r="27" spans="1:13" ht="25.5" customHeight="1">
      <c r="A27" s="39">
        <v>17</v>
      </c>
      <c r="B27" s="42" t="s">
        <v>39</v>
      </c>
      <c r="C27" s="42" t="s">
        <v>44</v>
      </c>
      <c r="D27" s="42" t="s">
        <v>44</v>
      </c>
      <c r="E27" s="42" t="s">
        <v>45</v>
      </c>
      <c r="F27" s="42" t="s">
        <v>40</v>
      </c>
      <c r="G27" s="42" t="s">
        <v>41</v>
      </c>
      <c r="H27" s="42" t="s">
        <v>42</v>
      </c>
      <c r="I27" s="92" t="s">
        <v>6</v>
      </c>
      <c r="J27" s="93">
        <v>80100</v>
      </c>
      <c r="K27" s="145">
        <f>K28</f>
        <v>56319.89</v>
      </c>
      <c r="L27" s="145">
        <f>L28</f>
        <v>56319.89</v>
      </c>
      <c r="M27" s="88">
        <f>M28</f>
        <v>100.46772788424494</v>
      </c>
    </row>
    <row r="28" spans="1:13" ht="39.75" customHeight="1">
      <c r="A28" s="39">
        <v>18</v>
      </c>
      <c r="B28" s="42" t="s">
        <v>39</v>
      </c>
      <c r="C28" s="42" t="s">
        <v>44</v>
      </c>
      <c r="D28" s="42" t="s">
        <v>44</v>
      </c>
      <c r="E28" s="42" t="s">
        <v>7</v>
      </c>
      <c r="F28" s="42" t="s">
        <v>46</v>
      </c>
      <c r="G28" s="42" t="s">
        <v>41</v>
      </c>
      <c r="H28" s="42" t="s">
        <v>42</v>
      </c>
      <c r="I28" s="96" t="s">
        <v>1</v>
      </c>
      <c r="J28" s="93">
        <v>80100</v>
      </c>
      <c r="K28" s="145">
        <v>56319.89</v>
      </c>
      <c r="L28" s="145">
        <v>56319.89</v>
      </c>
      <c r="M28" s="88">
        <f>M31</f>
        <v>100.46772788424494</v>
      </c>
    </row>
    <row r="29" spans="1:13" ht="31.5" customHeight="1" hidden="1">
      <c r="A29" s="39">
        <v>19</v>
      </c>
      <c r="B29" s="42"/>
      <c r="C29" s="42"/>
      <c r="D29" s="42"/>
      <c r="E29" s="42"/>
      <c r="F29" s="42"/>
      <c r="G29" s="42"/>
      <c r="H29" s="42"/>
      <c r="I29" s="92"/>
      <c r="J29" s="93"/>
      <c r="K29" s="145"/>
      <c r="L29" s="145"/>
      <c r="M29" s="88"/>
    </row>
    <row r="30" spans="1:13" ht="9" customHeight="1" hidden="1">
      <c r="A30" s="39">
        <v>20</v>
      </c>
      <c r="B30" s="42"/>
      <c r="C30" s="42"/>
      <c r="D30" s="42"/>
      <c r="E30" s="42"/>
      <c r="F30" s="42"/>
      <c r="G30" s="42"/>
      <c r="H30" s="42"/>
      <c r="I30" s="92"/>
      <c r="J30" s="93"/>
      <c r="K30" s="145"/>
      <c r="L30" s="145"/>
      <c r="M30" s="88"/>
    </row>
    <row r="31" spans="1:13" ht="23.25" customHeight="1">
      <c r="A31" s="39">
        <v>21</v>
      </c>
      <c r="B31" s="42" t="s">
        <v>39</v>
      </c>
      <c r="C31" s="42" t="s">
        <v>44</v>
      </c>
      <c r="D31" s="42" t="s">
        <v>44</v>
      </c>
      <c r="E31" s="42" t="s">
        <v>48</v>
      </c>
      <c r="F31" s="42" t="s">
        <v>40</v>
      </c>
      <c r="G31" s="42" t="s">
        <v>41</v>
      </c>
      <c r="H31" s="42" t="s">
        <v>42</v>
      </c>
      <c r="I31" s="218" t="s">
        <v>2</v>
      </c>
      <c r="J31" s="219">
        <f>J33</f>
        <v>251950</v>
      </c>
      <c r="K31" s="220">
        <f>K33</f>
        <v>255355.74</v>
      </c>
      <c r="L31" s="220">
        <f>L33</f>
        <v>256550.11</v>
      </c>
      <c r="M31" s="206">
        <f>M33</f>
        <v>100.46772788424494</v>
      </c>
    </row>
    <row r="32" spans="1:13" ht="19.5" customHeight="1" hidden="1">
      <c r="A32" s="39">
        <v>22</v>
      </c>
      <c r="B32" s="42"/>
      <c r="C32" s="42"/>
      <c r="D32" s="42"/>
      <c r="E32" s="42"/>
      <c r="F32" s="42"/>
      <c r="G32" s="42"/>
      <c r="H32" s="42"/>
      <c r="I32" s="218"/>
      <c r="J32" s="219"/>
      <c r="K32" s="220"/>
      <c r="L32" s="220"/>
      <c r="M32" s="206"/>
    </row>
    <row r="33" spans="1:13" ht="42" customHeight="1">
      <c r="A33" s="39">
        <v>23</v>
      </c>
      <c r="B33" s="42" t="s">
        <v>39</v>
      </c>
      <c r="C33" s="42" t="s">
        <v>44</v>
      </c>
      <c r="D33" s="42" t="s">
        <v>44</v>
      </c>
      <c r="E33" s="42" t="s">
        <v>3</v>
      </c>
      <c r="F33" s="42" t="s">
        <v>46</v>
      </c>
      <c r="G33" s="42" t="s">
        <v>41</v>
      </c>
      <c r="H33" s="42" t="s">
        <v>42</v>
      </c>
      <c r="I33" s="92" t="s">
        <v>340</v>
      </c>
      <c r="J33" s="93">
        <v>251950</v>
      </c>
      <c r="K33" s="145">
        <v>255355.74</v>
      </c>
      <c r="L33" s="145">
        <v>256550.11</v>
      </c>
      <c r="M33" s="88">
        <f>L33/K33*100</f>
        <v>100.46772788424494</v>
      </c>
    </row>
    <row r="34" spans="1:13" ht="16.5" customHeight="1">
      <c r="A34" s="39">
        <v>24</v>
      </c>
      <c r="B34" s="42" t="s">
        <v>39</v>
      </c>
      <c r="C34" s="42" t="s">
        <v>25</v>
      </c>
      <c r="D34" s="42" t="s">
        <v>40</v>
      </c>
      <c r="E34" s="42" t="s">
        <v>38</v>
      </c>
      <c r="F34" s="42" t="s">
        <v>40</v>
      </c>
      <c r="G34" s="42" t="s">
        <v>41</v>
      </c>
      <c r="H34" s="42" t="s">
        <v>38</v>
      </c>
      <c r="I34" s="97" t="s">
        <v>161</v>
      </c>
      <c r="J34" s="93">
        <f>J35</f>
        <v>6800</v>
      </c>
      <c r="K34" s="145">
        <f>K35</f>
        <v>7100</v>
      </c>
      <c r="L34" s="145">
        <f>L35</f>
        <v>7100</v>
      </c>
      <c r="M34" s="88">
        <f>M35</f>
        <v>100</v>
      </c>
    </row>
    <row r="35" spans="1:13" ht="54" customHeight="1">
      <c r="A35" s="39">
        <v>25</v>
      </c>
      <c r="B35" s="42" t="s">
        <v>39</v>
      </c>
      <c r="C35" s="42" t="s">
        <v>25</v>
      </c>
      <c r="D35" s="42" t="s">
        <v>22</v>
      </c>
      <c r="E35" s="42" t="s">
        <v>38</v>
      </c>
      <c r="F35" s="42" t="s">
        <v>20</v>
      </c>
      <c r="G35" s="42" t="s">
        <v>41</v>
      </c>
      <c r="H35" s="42" t="s">
        <v>42</v>
      </c>
      <c r="I35" s="92" t="s">
        <v>155</v>
      </c>
      <c r="J35" s="93">
        <f>J36</f>
        <v>6800</v>
      </c>
      <c r="K35" s="145">
        <v>7100</v>
      </c>
      <c r="L35" s="145">
        <v>7100</v>
      </c>
      <c r="M35" s="88">
        <f>M36</f>
        <v>100</v>
      </c>
    </row>
    <row r="36" spans="1:13" ht="85.5" customHeight="1">
      <c r="A36" s="39">
        <v>26</v>
      </c>
      <c r="B36" s="42" t="s">
        <v>39</v>
      </c>
      <c r="C36" s="42" t="s">
        <v>25</v>
      </c>
      <c r="D36" s="42" t="s">
        <v>22</v>
      </c>
      <c r="E36" s="42" t="s">
        <v>43</v>
      </c>
      <c r="F36" s="42" t="s">
        <v>20</v>
      </c>
      <c r="G36" s="42" t="s">
        <v>41</v>
      </c>
      <c r="H36" s="42" t="s">
        <v>42</v>
      </c>
      <c r="I36" s="92" t="s">
        <v>156</v>
      </c>
      <c r="J36" s="93">
        <v>6800</v>
      </c>
      <c r="K36" s="145">
        <v>7100</v>
      </c>
      <c r="L36" s="145">
        <v>7100</v>
      </c>
      <c r="M36" s="88">
        <f aca="true" t="shared" si="1" ref="M36:M44">L36/K36*100</f>
        <v>100</v>
      </c>
    </row>
    <row r="37" spans="1:13" ht="39.75" customHeight="1">
      <c r="A37" s="39">
        <v>27</v>
      </c>
      <c r="B37" s="42" t="s">
        <v>39</v>
      </c>
      <c r="C37" s="42" t="s">
        <v>26</v>
      </c>
      <c r="D37" s="42" t="s">
        <v>40</v>
      </c>
      <c r="E37" s="42" t="s">
        <v>38</v>
      </c>
      <c r="F37" s="42" t="s">
        <v>40</v>
      </c>
      <c r="G37" s="42" t="s">
        <v>41</v>
      </c>
      <c r="H37" s="42" t="s">
        <v>38</v>
      </c>
      <c r="I37" s="87" t="s">
        <v>77</v>
      </c>
      <c r="J37" s="93">
        <v>28560</v>
      </c>
      <c r="K37" s="148">
        <v>39478.91</v>
      </c>
      <c r="L37" s="148">
        <v>39478.91</v>
      </c>
      <c r="M37" s="88">
        <f t="shared" si="1"/>
        <v>100</v>
      </c>
    </row>
    <row r="38" spans="1:13" ht="88.5" customHeight="1">
      <c r="A38" s="39">
        <v>28</v>
      </c>
      <c r="B38" s="42" t="s">
        <v>39</v>
      </c>
      <c r="C38" s="42" t="s">
        <v>26</v>
      </c>
      <c r="D38" s="42" t="s">
        <v>24</v>
      </c>
      <c r="E38" s="42" t="s">
        <v>38</v>
      </c>
      <c r="F38" s="42" t="s">
        <v>40</v>
      </c>
      <c r="G38" s="42" t="s">
        <v>41</v>
      </c>
      <c r="H38" s="42" t="s">
        <v>49</v>
      </c>
      <c r="I38" s="92" t="s">
        <v>70</v>
      </c>
      <c r="J38" s="93">
        <v>28560</v>
      </c>
      <c r="K38" s="148">
        <v>39478.91</v>
      </c>
      <c r="L38" s="148">
        <v>39478.91</v>
      </c>
      <c r="M38" s="88">
        <f t="shared" si="1"/>
        <v>100</v>
      </c>
    </row>
    <row r="39" spans="1:13" ht="38.25" customHeight="1">
      <c r="A39" s="39">
        <v>29</v>
      </c>
      <c r="B39" s="42" t="s">
        <v>39</v>
      </c>
      <c r="C39" s="42" t="s">
        <v>26</v>
      </c>
      <c r="D39" s="42" t="s">
        <v>24</v>
      </c>
      <c r="E39" s="42" t="s">
        <v>169</v>
      </c>
      <c r="F39" s="42" t="s">
        <v>46</v>
      </c>
      <c r="G39" s="42" t="s">
        <v>41</v>
      </c>
      <c r="H39" s="42" t="s">
        <v>49</v>
      </c>
      <c r="I39" s="92" t="s">
        <v>170</v>
      </c>
      <c r="J39" s="93">
        <v>28560</v>
      </c>
      <c r="K39" s="148">
        <v>39478.91</v>
      </c>
      <c r="L39" s="148">
        <v>39478.91</v>
      </c>
      <c r="M39" s="88">
        <f t="shared" si="1"/>
        <v>100</v>
      </c>
    </row>
    <row r="40" spans="1:13" ht="96.75" customHeight="1">
      <c r="A40" s="39">
        <v>30</v>
      </c>
      <c r="B40" s="42" t="s">
        <v>39</v>
      </c>
      <c r="C40" s="42" t="s">
        <v>26</v>
      </c>
      <c r="D40" s="42" t="s">
        <v>24</v>
      </c>
      <c r="E40" s="42" t="s">
        <v>168</v>
      </c>
      <c r="F40" s="42" t="s">
        <v>46</v>
      </c>
      <c r="G40" s="42" t="s">
        <v>41</v>
      </c>
      <c r="H40" s="42" t="s">
        <v>49</v>
      </c>
      <c r="I40" s="143" t="s">
        <v>70</v>
      </c>
      <c r="J40" s="93">
        <v>28560</v>
      </c>
      <c r="K40" s="145">
        <v>39478.91</v>
      </c>
      <c r="L40" s="145">
        <v>39478.91</v>
      </c>
      <c r="M40" s="88">
        <f t="shared" si="1"/>
        <v>100</v>
      </c>
    </row>
    <row r="41" spans="1:13" ht="39" customHeight="1">
      <c r="A41" s="39"/>
      <c r="B41" s="42" t="s">
        <v>39</v>
      </c>
      <c r="C41" s="42" t="s">
        <v>360</v>
      </c>
      <c r="D41" s="42" t="s">
        <v>40</v>
      </c>
      <c r="E41" s="42" t="s">
        <v>38</v>
      </c>
      <c r="F41" s="42" t="s">
        <v>40</v>
      </c>
      <c r="G41" s="42" t="s">
        <v>41</v>
      </c>
      <c r="H41" s="42" t="s">
        <v>38</v>
      </c>
      <c r="I41" s="170" t="s">
        <v>363</v>
      </c>
      <c r="J41" s="93">
        <v>0</v>
      </c>
      <c r="K41" s="148">
        <v>90.76</v>
      </c>
      <c r="L41" s="148">
        <v>90.76</v>
      </c>
      <c r="M41" s="88">
        <f t="shared" si="1"/>
        <v>100</v>
      </c>
    </row>
    <row r="42" spans="1:13" ht="39" customHeight="1">
      <c r="A42" s="39"/>
      <c r="B42" s="42" t="s">
        <v>39</v>
      </c>
      <c r="C42" s="42" t="s">
        <v>360</v>
      </c>
      <c r="D42" s="42" t="s">
        <v>20</v>
      </c>
      <c r="E42" s="42" t="s">
        <v>38</v>
      </c>
      <c r="F42" s="42" t="s">
        <v>40</v>
      </c>
      <c r="G42" s="42" t="s">
        <v>41</v>
      </c>
      <c r="H42" s="42" t="s">
        <v>38</v>
      </c>
      <c r="I42" s="170" t="s">
        <v>364</v>
      </c>
      <c r="J42" s="93">
        <v>0</v>
      </c>
      <c r="K42" s="148">
        <v>90.76</v>
      </c>
      <c r="L42" s="148">
        <v>90.76</v>
      </c>
      <c r="M42" s="88">
        <f t="shared" si="1"/>
        <v>100</v>
      </c>
    </row>
    <row r="43" spans="1:13" ht="39" customHeight="1">
      <c r="A43" s="39"/>
      <c r="B43" s="42" t="s">
        <v>39</v>
      </c>
      <c r="C43" s="42" t="s">
        <v>360</v>
      </c>
      <c r="D43" s="42" t="s">
        <v>20</v>
      </c>
      <c r="E43" s="42" t="s">
        <v>361</v>
      </c>
      <c r="F43" s="42" t="s">
        <v>40</v>
      </c>
      <c r="G43" s="42" t="s">
        <v>41</v>
      </c>
      <c r="H43" s="42" t="s">
        <v>38</v>
      </c>
      <c r="I43" s="170" t="s">
        <v>365</v>
      </c>
      <c r="J43" s="93">
        <v>0</v>
      </c>
      <c r="K43" s="148">
        <v>90.76</v>
      </c>
      <c r="L43" s="148">
        <v>90.76</v>
      </c>
      <c r="M43" s="88">
        <f t="shared" si="1"/>
        <v>100</v>
      </c>
    </row>
    <row r="44" spans="1:13" ht="27.75" customHeight="1">
      <c r="A44" s="39"/>
      <c r="B44" s="42" t="s">
        <v>39</v>
      </c>
      <c r="C44" s="42" t="s">
        <v>360</v>
      </c>
      <c r="D44" s="42" t="s">
        <v>20</v>
      </c>
      <c r="E44" s="42" t="s">
        <v>361</v>
      </c>
      <c r="F44" s="42" t="s">
        <v>46</v>
      </c>
      <c r="G44" s="42" t="s">
        <v>41</v>
      </c>
      <c r="H44" s="42" t="s">
        <v>362</v>
      </c>
      <c r="I44" s="170" t="s">
        <v>366</v>
      </c>
      <c r="J44" s="93">
        <v>0</v>
      </c>
      <c r="K44" s="148">
        <v>90.76</v>
      </c>
      <c r="L44" s="148">
        <v>90.76</v>
      </c>
      <c r="M44" s="88">
        <f t="shared" si="1"/>
        <v>100</v>
      </c>
    </row>
    <row r="45" spans="1:13" ht="39" customHeight="1">
      <c r="A45" s="39">
        <v>31</v>
      </c>
      <c r="B45" s="42" t="s">
        <v>39</v>
      </c>
      <c r="C45" s="42" t="s">
        <v>283</v>
      </c>
      <c r="D45" s="42" t="s">
        <v>40</v>
      </c>
      <c r="E45" s="42" t="s">
        <v>38</v>
      </c>
      <c r="F45" s="42" t="s">
        <v>40</v>
      </c>
      <c r="G45" s="42" t="s">
        <v>41</v>
      </c>
      <c r="H45" s="42" t="s">
        <v>284</v>
      </c>
      <c r="I45" s="113" t="s">
        <v>279</v>
      </c>
      <c r="J45" s="93">
        <v>0</v>
      </c>
      <c r="K45" s="145">
        <f>K46+K49</f>
        <v>61594.3</v>
      </c>
      <c r="L45" s="148">
        <f>L46+L49</f>
        <v>61594.3</v>
      </c>
      <c r="M45" s="88">
        <f>K45/L45*100</f>
        <v>100</v>
      </c>
    </row>
    <row r="46" spans="1:13" ht="82.5" customHeight="1">
      <c r="A46" s="39">
        <v>32</v>
      </c>
      <c r="B46" s="42" t="s">
        <v>39</v>
      </c>
      <c r="C46" s="42" t="s">
        <v>283</v>
      </c>
      <c r="D46" s="42" t="s">
        <v>40</v>
      </c>
      <c r="E46" s="42" t="s">
        <v>38</v>
      </c>
      <c r="F46" s="42" t="s">
        <v>40</v>
      </c>
      <c r="G46" s="42" t="s">
        <v>41</v>
      </c>
      <c r="H46" s="42" t="s">
        <v>284</v>
      </c>
      <c r="I46" s="113" t="s">
        <v>280</v>
      </c>
      <c r="J46" s="93">
        <v>0</v>
      </c>
      <c r="K46" s="148">
        <v>21594.3</v>
      </c>
      <c r="L46" s="148">
        <v>21594.3</v>
      </c>
      <c r="M46" s="88">
        <f>K46/L46*100</f>
        <v>100</v>
      </c>
    </row>
    <row r="47" spans="1:13" ht="81" customHeight="1">
      <c r="A47" s="39">
        <v>33</v>
      </c>
      <c r="B47" s="42" t="s">
        <v>39</v>
      </c>
      <c r="C47" s="42" t="s">
        <v>283</v>
      </c>
      <c r="D47" s="42" t="s">
        <v>40</v>
      </c>
      <c r="E47" s="42" t="s">
        <v>38</v>
      </c>
      <c r="F47" s="42" t="s">
        <v>40</v>
      </c>
      <c r="G47" s="42" t="s">
        <v>41</v>
      </c>
      <c r="H47" s="42" t="s">
        <v>284</v>
      </c>
      <c r="I47" s="113" t="s">
        <v>281</v>
      </c>
      <c r="J47" s="93">
        <v>0</v>
      </c>
      <c r="K47" s="148">
        <v>21594.3</v>
      </c>
      <c r="L47" s="148">
        <v>21594.3</v>
      </c>
      <c r="M47" s="88">
        <f>K47/L47*100</f>
        <v>100</v>
      </c>
    </row>
    <row r="48" spans="1:13" ht="118.5" customHeight="1">
      <c r="A48" s="39">
        <v>34</v>
      </c>
      <c r="B48" s="42" t="s">
        <v>39</v>
      </c>
      <c r="C48" s="42" t="s">
        <v>283</v>
      </c>
      <c r="D48" s="42" t="s">
        <v>286</v>
      </c>
      <c r="E48" s="42" t="s">
        <v>47</v>
      </c>
      <c r="F48" s="42" t="s">
        <v>46</v>
      </c>
      <c r="G48" s="42" t="s">
        <v>41</v>
      </c>
      <c r="H48" s="42" t="s">
        <v>284</v>
      </c>
      <c r="I48" s="86" t="s">
        <v>282</v>
      </c>
      <c r="J48" s="93">
        <v>0</v>
      </c>
      <c r="K48" s="145">
        <v>21594.3</v>
      </c>
      <c r="L48" s="145">
        <v>21594.3</v>
      </c>
      <c r="M48" s="88">
        <f>K48/L48*100</f>
        <v>100</v>
      </c>
    </row>
    <row r="49" spans="1:13" ht="71.25" customHeight="1">
      <c r="A49" s="39"/>
      <c r="B49" s="42" t="s">
        <v>39</v>
      </c>
      <c r="C49" s="42" t="s">
        <v>283</v>
      </c>
      <c r="D49" s="42" t="s">
        <v>46</v>
      </c>
      <c r="E49" s="42" t="s">
        <v>127</v>
      </c>
      <c r="F49" s="42" t="s">
        <v>46</v>
      </c>
      <c r="G49" s="42" t="s">
        <v>41</v>
      </c>
      <c r="H49" s="42" t="s">
        <v>284</v>
      </c>
      <c r="I49" s="170" t="s">
        <v>367</v>
      </c>
      <c r="J49" s="93">
        <v>0</v>
      </c>
      <c r="K49" s="148">
        <v>40000</v>
      </c>
      <c r="L49" s="148">
        <v>40000</v>
      </c>
      <c r="M49" s="88">
        <f>K49/L49*100</f>
        <v>100</v>
      </c>
    </row>
    <row r="50" spans="1:13" ht="21.75" customHeight="1">
      <c r="A50" s="39">
        <v>35</v>
      </c>
      <c r="B50" s="42" t="s">
        <v>50</v>
      </c>
      <c r="C50" s="42" t="s">
        <v>40</v>
      </c>
      <c r="D50" s="42" t="s">
        <v>40</v>
      </c>
      <c r="E50" s="42" t="s">
        <v>38</v>
      </c>
      <c r="F50" s="42" t="s">
        <v>40</v>
      </c>
      <c r="G50" s="42" t="s">
        <v>41</v>
      </c>
      <c r="H50" s="42" t="s">
        <v>38</v>
      </c>
      <c r="I50" s="87" t="s">
        <v>162</v>
      </c>
      <c r="J50" s="93">
        <f>J51</f>
        <v>11034775</v>
      </c>
      <c r="K50" s="145">
        <f>K51</f>
        <v>16281951.5</v>
      </c>
      <c r="L50" s="162">
        <f>L51</f>
        <v>16271515.5</v>
      </c>
      <c r="M50" s="162">
        <f>M51</f>
        <v>99.93590448909026</v>
      </c>
    </row>
    <row r="51" spans="1:14" ht="42" customHeight="1">
      <c r="A51" s="198">
        <v>36</v>
      </c>
      <c r="B51" s="42" t="s">
        <v>50</v>
      </c>
      <c r="C51" s="42" t="s">
        <v>21</v>
      </c>
      <c r="D51" s="42" t="s">
        <v>40</v>
      </c>
      <c r="E51" s="42" t="s">
        <v>38</v>
      </c>
      <c r="F51" s="42" t="s">
        <v>40</v>
      </c>
      <c r="G51" s="42" t="s">
        <v>41</v>
      </c>
      <c r="H51" s="42" t="s">
        <v>38</v>
      </c>
      <c r="I51" s="218" t="s">
        <v>163</v>
      </c>
      <c r="J51" s="219">
        <f>J53+J60+J66</f>
        <v>11034775</v>
      </c>
      <c r="K51" s="220">
        <f>K53+K58+K60+K66</f>
        <v>16281951.5</v>
      </c>
      <c r="L51" s="220">
        <f>L53+L58+L60+L66</f>
        <v>16271515.5</v>
      </c>
      <c r="M51" s="206">
        <f>L51/K51*100</f>
        <v>99.93590448909026</v>
      </c>
      <c r="N51" s="171"/>
    </row>
    <row r="52" spans="1:13" ht="12.75" customHeight="1" hidden="1">
      <c r="A52" s="198"/>
      <c r="B52" s="42"/>
      <c r="C52" s="42"/>
      <c r="D52" s="42"/>
      <c r="E52" s="42"/>
      <c r="F52" s="42"/>
      <c r="G52" s="42"/>
      <c r="H52" s="42"/>
      <c r="I52" s="218"/>
      <c r="J52" s="219"/>
      <c r="K52" s="220"/>
      <c r="L52" s="220"/>
      <c r="M52" s="206"/>
    </row>
    <row r="53" spans="1:13" ht="30" customHeight="1">
      <c r="A53" s="39">
        <v>37</v>
      </c>
      <c r="B53" s="42" t="s">
        <v>50</v>
      </c>
      <c r="C53" s="42" t="s">
        <v>21</v>
      </c>
      <c r="D53" s="42" t="s">
        <v>46</v>
      </c>
      <c r="E53" s="42" t="s">
        <v>38</v>
      </c>
      <c r="F53" s="42" t="s">
        <v>40</v>
      </c>
      <c r="G53" s="42" t="s">
        <v>41</v>
      </c>
      <c r="H53" s="42" t="s">
        <v>311</v>
      </c>
      <c r="I53" s="92" t="s">
        <v>218</v>
      </c>
      <c r="J53" s="93">
        <f aca="true" t="shared" si="2" ref="J53:L54">J54</f>
        <v>7825741</v>
      </c>
      <c r="K53" s="145">
        <f t="shared" si="2"/>
        <v>7825741</v>
      </c>
      <c r="L53" s="145">
        <f t="shared" si="2"/>
        <v>7825741</v>
      </c>
      <c r="M53" s="88">
        <v>100</v>
      </c>
    </row>
    <row r="54" spans="1:13" ht="30.75" customHeight="1">
      <c r="A54" s="39">
        <v>38</v>
      </c>
      <c r="B54" s="42" t="s">
        <v>50</v>
      </c>
      <c r="C54" s="42" t="s">
        <v>21</v>
      </c>
      <c r="D54" s="42" t="s">
        <v>204</v>
      </c>
      <c r="E54" s="42" t="s">
        <v>27</v>
      </c>
      <c r="F54" s="42" t="s">
        <v>40</v>
      </c>
      <c r="G54" s="42" t="s">
        <v>41</v>
      </c>
      <c r="H54" s="42" t="s">
        <v>311</v>
      </c>
      <c r="I54" s="92" t="s">
        <v>164</v>
      </c>
      <c r="J54" s="93">
        <f t="shared" si="2"/>
        <v>7825741</v>
      </c>
      <c r="K54" s="145">
        <f t="shared" si="2"/>
        <v>7825741</v>
      </c>
      <c r="L54" s="145">
        <f t="shared" si="2"/>
        <v>7825741</v>
      </c>
      <c r="M54" s="88">
        <v>100</v>
      </c>
    </row>
    <row r="55" spans="1:13" ht="30.75" customHeight="1">
      <c r="A55" s="39">
        <v>39</v>
      </c>
      <c r="B55" s="42" t="s">
        <v>50</v>
      </c>
      <c r="C55" s="42" t="s">
        <v>21</v>
      </c>
      <c r="D55" s="42" t="s">
        <v>204</v>
      </c>
      <c r="E55" s="42" t="s">
        <v>27</v>
      </c>
      <c r="F55" s="42" t="s">
        <v>46</v>
      </c>
      <c r="G55" s="42" t="s">
        <v>41</v>
      </c>
      <c r="H55" s="42" t="s">
        <v>311</v>
      </c>
      <c r="I55" s="96" t="s">
        <v>205</v>
      </c>
      <c r="J55" s="93">
        <f>J56+J57</f>
        <v>7825741</v>
      </c>
      <c r="K55" s="145">
        <f>K56+K57</f>
        <v>7825741</v>
      </c>
      <c r="L55" s="145">
        <f>L56+L57</f>
        <v>7825741</v>
      </c>
      <c r="M55" s="93">
        <v>100</v>
      </c>
    </row>
    <row r="56" spans="1:13" ht="40.5" customHeight="1">
      <c r="A56" s="39">
        <v>40</v>
      </c>
      <c r="B56" s="42" t="s">
        <v>50</v>
      </c>
      <c r="C56" s="42" t="s">
        <v>21</v>
      </c>
      <c r="D56" s="42" t="s">
        <v>204</v>
      </c>
      <c r="E56" s="42" t="s">
        <v>27</v>
      </c>
      <c r="F56" s="42" t="s">
        <v>46</v>
      </c>
      <c r="G56" s="42" t="s">
        <v>4</v>
      </c>
      <c r="H56" s="42" t="s">
        <v>311</v>
      </c>
      <c r="I56" s="92" t="s">
        <v>171</v>
      </c>
      <c r="J56" s="93">
        <v>1894694</v>
      </c>
      <c r="K56" s="145">
        <v>1894694</v>
      </c>
      <c r="L56" s="145">
        <v>1894694</v>
      </c>
      <c r="M56" s="88">
        <f aca="true" t="shared" si="3" ref="M56:M65">L56/K56*100</f>
        <v>100</v>
      </c>
    </row>
    <row r="57" spans="1:13" ht="40.5" customHeight="1">
      <c r="A57" s="39">
        <v>41</v>
      </c>
      <c r="B57" s="42" t="s">
        <v>50</v>
      </c>
      <c r="C57" s="42" t="s">
        <v>21</v>
      </c>
      <c r="D57" s="42" t="s">
        <v>204</v>
      </c>
      <c r="E57" s="42" t="s">
        <v>27</v>
      </c>
      <c r="F57" s="42" t="s">
        <v>46</v>
      </c>
      <c r="G57" s="42" t="s">
        <v>173</v>
      </c>
      <c r="H57" s="42" t="s">
        <v>311</v>
      </c>
      <c r="I57" s="92" t="s">
        <v>174</v>
      </c>
      <c r="J57" s="93">
        <v>5931047</v>
      </c>
      <c r="K57" s="145">
        <v>5931047</v>
      </c>
      <c r="L57" s="145">
        <v>5931047</v>
      </c>
      <c r="M57" s="88">
        <f t="shared" si="3"/>
        <v>100</v>
      </c>
    </row>
    <row r="58" spans="1:13" ht="40.5" customHeight="1">
      <c r="A58" s="39">
        <v>42</v>
      </c>
      <c r="B58" s="42" t="s">
        <v>50</v>
      </c>
      <c r="C58" s="42" t="s">
        <v>21</v>
      </c>
      <c r="D58" s="42" t="s">
        <v>310</v>
      </c>
      <c r="E58" s="42" t="s">
        <v>38</v>
      </c>
      <c r="F58" s="42" t="s">
        <v>40</v>
      </c>
      <c r="G58" s="42" t="s">
        <v>41</v>
      </c>
      <c r="H58" s="42" t="s">
        <v>311</v>
      </c>
      <c r="I58" s="92" t="s">
        <v>312</v>
      </c>
      <c r="J58" s="93">
        <v>0</v>
      </c>
      <c r="K58" s="145">
        <f>K59</f>
        <v>4144500</v>
      </c>
      <c r="L58" s="148">
        <f>L59</f>
        <v>4144500</v>
      </c>
      <c r="M58" s="148">
        <f>M59</f>
        <v>100</v>
      </c>
    </row>
    <row r="59" spans="1:13" ht="56.25" customHeight="1">
      <c r="A59" s="39">
        <v>44</v>
      </c>
      <c r="B59" s="42" t="s">
        <v>50</v>
      </c>
      <c r="C59" s="42" t="s">
        <v>21</v>
      </c>
      <c r="D59" s="42" t="s">
        <v>313</v>
      </c>
      <c r="E59" s="42" t="s">
        <v>314</v>
      </c>
      <c r="F59" s="42" t="s">
        <v>46</v>
      </c>
      <c r="G59" s="42" t="s">
        <v>368</v>
      </c>
      <c r="H59" s="42" t="s">
        <v>311</v>
      </c>
      <c r="I59" s="113" t="s">
        <v>322</v>
      </c>
      <c r="J59" s="93">
        <v>0</v>
      </c>
      <c r="K59" s="145">
        <v>4144500</v>
      </c>
      <c r="L59" s="145">
        <v>4144500</v>
      </c>
      <c r="M59" s="88">
        <f t="shared" si="3"/>
        <v>100</v>
      </c>
    </row>
    <row r="60" spans="1:13" ht="30.75" customHeight="1">
      <c r="A60" s="39">
        <v>45</v>
      </c>
      <c r="B60" s="42" t="s">
        <v>50</v>
      </c>
      <c r="C60" s="42" t="s">
        <v>21</v>
      </c>
      <c r="D60" s="42" t="s">
        <v>206</v>
      </c>
      <c r="E60" s="42" t="s">
        <v>38</v>
      </c>
      <c r="F60" s="42" t="s">
        <v>46</v>
      </c>
      <c r="G60" s="42" t="s">
        <v>41</v>
      </c>
      <c r="H60" s="42" t="s">
        <v>311</v>
      </c>
      <c r="I60" s="92" t="s">
        <v>157</v>
      </c>
      <c r="J60" s="93">
        <f>J61+J64</f>
        <v>110939</v>
      </c>
      <c r="K60" s="145">
        <f>K61+K64</f>
        <v>122586</v>
      </c>
      <c r="L60" s="145">
        <f>L61+L64</f>
        <v>115383</v>
      </c>
      <c r="M60" s="88">
        <f t="shared" si="3"/>
        <v>94.12412510400861</v>
      </c>
    </row>
    <row r="61" spans="1:13" ht="48" customHeight="1">
      <c r="A61" s="39">
        <v>46</v>
      </c>
      <c r="B61" s="42" t="s">
        <v>50</v>
      </c>
      <c r="C61" s="42" t="s">
        <v>21</v>
      </c>
      <c r="D61" s="42" t="s">
        <v>206</v>
      </c>
      <c r="E61" s="42" t="s">
        <v>62</v>
      </c>
      <c r="F61" s="42" t="s">
        <v>40</v>
      </c>
      <c r="G61" s="42" t="s">
        <v>41</v>
      </c>
      <c r="H61" s="42" t="s">
        <v>311</v>
      </c>
      <c r="I61" s="92" t="s">
        <v>341</v>
      </c>
      <c r="J61" s="93">
        <f>J62</f>
        <v>6472</v>
      </c>
      <c r="K61" s="145">
        <v>7203</v>
      </c>
      <c r="L61" s="145">
        <v>0</v>
      </c>
      <c r="M61" s="88">
        <f t="shared" si="3"/>
        <v>0</v>
      </c>
    </row>
    <row r="62" spans="1:13" ht="48" customHeight="1">
      <c r="A62" s="39">
        <v>47</v>
      </c>
      <c r="B62" s="42" t="s">
        <v>50</v>
      </c>
      <c r="C62" s="42" t="s">
        <v>21</v>
      </c>
      <c r="D62" s="42" t="s">
        <v>206</v>
      </c>
      <c r="E62" s="42" t="s">
        <v>62</v>
      </c>
      <c r="F62" s="42" t="s">
        <v>46</v>
      </c>
      <c r="G62" s="42" t="s">
        <v>41</v>
      </c>
      <c r="H62" s="42" t="s">
        <v>311</v>
      </c>
      <c r="I62" s="92" t="s">
        <v>207</v>
      </c>
      <c r="J62" s="93">
        <f>J63</f>
        <v>6472</v>
      </c>
      <c r="K62" s="145">
        <v>7203</v>
      </c>
      <c r="L62" s="145">
        <v>0</v>
      </c>
      <c r="M62" s="88">
        <f t="shared" si="3"/>
        <v>0</v>
      </c>
    </row>
    <row r="63" spans="1:13" ht="57.75" customHeight="1">
      <c r="A63" s="39">
        <v>48</v>
      </c>
      <c r="B63" s="42" t="s">
        <v>50</v>
      </c>
      <c r="C63" s="42" t="s">
        <v>21</v>
      </c>
      <c r="D63" s="42" t="s">
        <v>206</v>
      </c>
      <c r="E63" s="42" t="s">
        <v>62</v>
      </c>
      <c r="F63" s="42" t="s">
        <v>46</v>
      </c>
      <c r="G63" s="42" t="s">
        <v>63</v>
      </c>
      <c r="H63" s="42" t="s">
        <v>311</v>
      </c>
      <c r="I63" s="92" t="s">
        <v>219</v>
      </c>
      <c r="J63" s="93">
        <v>6472</v>
      </c>
      <c r="K63" s="145">
        <v>7203</v>
      </c>
      <c r="L63" s="145">
        <v>0</v>
      </c>
      <c r="M63" s="88">
        <f t="shared" si="3"/>
        <v>0</v>
      </c>
    </row>
    <row r="64" spans="1:13" ht="43.5" customHeight="1">
      <c r="A64" s="39">
        <v>49</v>
      </c>
      <c r="B64" s="42" t="s">
        <v>50</v>
      </c>
      <c r="C64" s="42" t="s">
        <v>21</v>
      </c>
      <c r="D64" s="42" t="s">
        <v>208</v>
      </c>
      <c r="E64" s="42" t="s">
        <v>209</v>
      </c>
      <c r="F64" s="42" t="s">
        <v>40</v>
      </c>
      <c r="G64" s="42" t="s">
        <v>41</v>
      </c>
      <c r="H64" s="42" t="s">
        <v>311</v>
      </c>
      <c r="I64" s="92" t="s">
        <v>133</v>
      </c>
      <c r="J64" s="93">
        <f>J65</f>
        <v>104467</v>
      </c>
      <c r="K64" s="148">
        <v>115383</v>
      </c>
      <c r="L64" s="148">
        <v>115383</v>
      </c>
      <c r="M64" s="88">
        <f t="shared" si="3"/>
        <v>100</v>
      </c>
    </row>
    <row r="65" spans="1:13" ht="60" customHeight="1">
      <c r="A65" s="39">
        <v>50</v>
      </c>
      <c r="B65" s="42" t="s">
        <v>50</v>
      </c>
      <c r="C65" s="42" t="s">
        <v>21</v>
      </c>
      <c r="D65" s="42" t="s">
        <v>208</v>
      </c>
      <c r="E65" s="42" t="s">
        <v>209</v>
      </c>
      <c r="F65" s="42" t="s">
        <v>46</v>
      </c>
      <c r="G65" s="42" t="s">
        <v>41</v>
      </c>
      <c r="H65" s="42" t="s">
        <v>311</v>
      </c>
      <c r="I65" s="92" t="s">
        <v>172</v>
      </c>
      <c r="J65" s="93">
        <v>104467</v>
      </c>
      <c r="K65" s="145">
        <v>115383</v>
      </c>
      <c r="L65" s="145">
        <v>115383</v>
      </c>
      <c r="M65" s="88">
        <f t="shared" si="3"/>
        <v>100</v>
      </c>
    </row>
    <row r="66" spans="1:13" ht="15.75" customHeight="1">
      <c r="A66" s="39">
        <v>51</v>
      </c>
      <c r="B66" s="42" t="s">
        <v>50</v>
      </c>
      <c r="C66" s="42" t="s">
        <v>21</v>
      </c>
      <c r="D66" s="42" t="s">
        <v>210</v>
      </c>
      <c r="E66" s="42" t="s">
        <v>38</v>
      </c>
      <c r="F66" s="42" t="s">
        <v>40</v>
      </c>
      <c r="G66" s="42" t="s">
        <v>41</v>
      </c>
      <c r="H66" s="42" t="s">
        <v>311</v>
      </c>
      <c r="I66" s="87" t="s">
        <v>135</v>
      </c>
      <c r="J66" s="93">
        <f aca="true" t="shared" si="4" ref="J66:M67">J67</f>
        <v>3098095</v>
      </c>
      <c r="K66" s="145">
        <f t="shared" si="4"/>
        <v>4189124.5</v>
      </c>
      <c r="L66" s="145">
        <f t="shared" si="4"/>
        <v>4185891.5</v>
      </c>
      <c r="M66" s="88">
        <f t="shared" si="4"/>
        <v>399.4936570086139</v>
      </c>
    </row>
    <row r="67" spans="1:13" ht="40.5" customHeight="1">
      <c r="A67" s="39">
        <v>52</v>
      </c>
      <c r="B67" s="42" t="s">
        <v>50</v>
      </c>
      <c r="C67" s="42" t="s">
        <v>21</v>
      </c>
      <c r="D67" s="42" t="s">
        <v>211</v>
      </c>
      <c r="E67" s="42" t="s">
        <v>51</v>
      </c>
      <c r="F67" s="42" t="s">
        <v>40</v>
      </c>
      <c r="G67" s="42" t="s">
        <v>41</v>
      </c>
      <c r="H67" s="42" t="s">
        <v>311</v>
      </c>
      <c r="I67" s="92" t="s">
        <v>158</v>
      </c>
      <c r="J67" s="93">
        <f t="shared" si="4"/>
        <v>3098095</v>
      </c>
      <c r="K67" s="145">
        <f t="shared" si="4"/>
        <v>4189124.5</v>
      </c>
      <c r="L67" s="145">
        <f t="shared" si="4"/>
        <v>4185891.5</v>
      </c>
      <c r="M67" s="88">
        <f t="shared" si="4"/>
        <v>399.4936570086139</v>
      </c>
    </row>
    <row r="68" spans="1:14" ht="34.5" customHeight="1">
      <c r="A68" s="39">
        <v>53</v>
      </c>
      <c r="B68" s="42" t="s">
        <v>50</v>
      </c>
      <c r="C68" s="42" t="s">
        <v>21</v>
      </c>
      <c r="D68" s="42" t="s">
        <v>211</v>
      </c>
      <c r="E68" s="42" t="s">
        <v>51</v>
      </c>
      <c r="F68" s="42" t="s">
        <v>46</v>
      </c>
      <c r="G68" s="42" t="s">
        <v>41</v>
      </c>
      <c r="H68" s="42" t="s">
        <v>311</v>
      </c>
      <c r="I68" s="92" t="s">
        <v>175</v>
      </c>
      <c r="J68" s="93">
        <f>J69+J70+J71+J72+J73+J74+J75</f>
        <v>3098095</v>
      </c>
      <c r="K68" s="93">
        <f>K69+K70+K71+K72+K73+K74+K75</f>
        <v>4189124.5</v>
      </c>
      <c r="L68" s="93">
        <f>L69+L70+L71+L72+L73+L74+L75</f>
        <v>4185891.5</v>
      </c>
      <c r="M68" s="93">
        <f>M69+M70+M71+M72</f>
        <v>399.4936570086139</v>
      </c>
      <c r="N68" s="171"/>
    </row>
    <row r="69" spans="1:13" ht="47.25" customHeight="1">
      <c r="A69" s="39">
        <v>54</v>
      </c>
      <c r="B69" s="42" t="s">
        <v>50</v>
      </c>
      <c r="C69" s="42" t="s">
        <v>21</v>
      </c>
      <c r="D69" s="42" t="s">
        <v>211</v>
      </c>
      <c r="E69" s="42" t="s">
        <v>51</v>
      </c>
      <c r="F69" s="42" t="s">
        <v>46</v>
      </c>
      <c r="G69" s="42" t="s">
        <v>212</v>
      </c>
      <c r="H69" s="42" t="s">
        <v>311</v>
      </c>
      <c r="I69" s="96" t="s">
        <v>213</v>
      </c>
      <c r="J69" s="93">
        <v>131571</v>
      </c>
      <c r="K69" s="145">
        <v>568029</v>
      </c>
      <c r="L69" s="145">
        <v>568029</v>
      </c>
      <c r="M69" s="88">
        <f aca="true" t="shared" si="5" ref="M69:M76">L69/K69*100</f>
        <v>100</v>
      </c>
    </row>
    <row r="70" spans="1:13" ht="105" customHeight="1">
      <c r="A70" s="39">
        <v>55</v>
      </c>
      <c r="B70" s="42" t="s">
        <v>50</v>
      </c>
      <c r="C70" s="42" t="s">
        <v>21</v>
      </c>
      <c r="D70" s="42" t="s">
        <v>356</v>
      </c>
      <c r="E70" s="42" t="s">
        <v>51</v>
      </c>
      <c r="F70" s="42" t="s">
        <v>46</v>
      </c>
      <c r="G70" s="42" t="s">
        <v>369</v>
      </c>
      <c r="H70" s="42" t="s">
        <v>311</v>
      </c>
      <c r="I70" s="94" t="s">
        <v>285</v>
      </c>
      <c r="J70" s="93">
        <v>0</v>
      </c>
      <c r="K70" s="145">
        <v>638500</v>
      </c>
      <c r="L70" s="145">
        <v>635267</v>
      </c>
      <c r="M70" s="88">
        <f t="shared" si="5"/>
        <v>99.49365700861394</v>
      </c>
    </row>
    <row r="71" spans="1:13" ht="123.75" customHeight="1">
      <c r="A71" s="39">
        <v>56</v>
      </c>
      <c r="B71" s="42" t="s">
        <v>50</v>
      </c>
      <c r="C71" s="42" t="s">
        <v>21</v>
      </c>
      <c r="D71" s="42" t="s">
        <v>211</v>
      </c>
      <c r="E71" s="42" t="s">
        <v>51</v>
      </c>
      <c r="F71" s="42" t="s">
        <v>46</v>
      </c>
      <c r="G71" s="42" t="s">
        <v>41</v>
      </c>
      <c r="H71" s="42" t="s">
        <v>311</v>
      </c>
      <c r="I71" s="52" t="s">
        <v>214</v>
      </c>
      <c r="J71" s="93">
        <v>105300</v>
      </c>
      <c r="K71" s="145">
        <v>110842</v>
      </c>
      <c r="L71" s="145">
        <v>110842</v>
      </c>
      <c r="M71" s="88">
        <f t="shared" si="5"/>
        <v>100</v>
      </c>
    </row>
    <row r="72" spans="1:13" ht="110.25" customHeight="1">
      <c r="A72" s="39">
        <v>57</v>
      </c>
      <c r="B72" s="42" t="s">
        <v>50</v>
      </c>
      <c r="C72" s="42" t="s">
        <v>21</v>
      </c>
      <c r="D72" s="42" t="s">
        <v>356</v>
      </c>
      <c r="E72" s="42" t="s">
        <v>51</v>
      </c>
      <c r="F72" s="42" t="s">
        <v>46</v>
      </c>
      <c r="G72" s="42" t="s">
        <v>357</v>
      </c>
      <c r="H72" s="42" t="s">
        <v>311</v>
      </c>
      <c r="I72" s="96" t="s">
        <v>276</v>
      </c>
      <c r="J72" s="93">
        <v>41635</v>
      </c>
      <c r="K72" s="145">
        <v>41635</v>
      </c>
      <c r="L72" s="145">
        <v>41635</v>
      </c>
      <c r="M72" s="88">
        <f t="shared" si="5"/>
        <v>100</v>
      </c>
    </row>
    <row r="73" spans="1:13" ht="109.5" customHeight="1">
      <c r="A73" s="39">
        <v>58</v>
      </c>
      <c r="B73" s="42" t="s">
        <v>50</v>
      </c>
      <c r="C73" s="42" t="s">
        <v>21</v>
      </c>
      <c r="D73" s="42" t="s">
        <v>356</v>
      </c>
      <c r="E73" s="42" t="s">
        <v>51</v>
      </c>
      <c r="F73" s="42" t="s">
        <v>46</v>
      </c>
      <c r="G73" s="42" t="s">
        <v>215</v>
      </c>
      <c r="H73" s="42" t="s">
        <v>311</v>
      </c>
      <c r="I73" s="96" t="s">
        <v>216</v>
      </c>
      <c r="J73" s="93">
        <v>225595</v>
      </c>
      <c r="K73" s="145">
        <v>225595</v>
      </c>
      <c r="L73" s="145">
        <v>225595</v>
      </c>
      <c r="M73" s="88">
        <f t="shared" si="5"/>
        <v>100</v>
      </c>
    </row>
    <row r="74" spans="1:13" ht="88.5" customHeight="1">
      <c r="A74" s="39">
        <v>60</v>
      </c>
      <c r="B74" s="42" t="s">
        <v>50</v>
      </c>
      <c r="C74" s="42" t="s">
        <v>21</v>
      </c>
      <c r="D74" s="42" t="s">
        <v>356</v>
      </c>
      <c r="E74" s="42" t="s">
        <v>51</v>
      </c>
      <c r="F74" s="42" t="s">
        <v>46</v>
      </c>
      <c r="G74" s="42" t="s">
        <v>358</v>
      </c>
      <c r="H74" s="42" t="s">
        <v>311</v>
      </c>
      <c r="I74" s="94" t="s">
        <v>359</v>
      </c>
      <c r="J74" s="93">
        <v>97000</v>
      </c>
      <c r="K74" s="145">
        <v>97000</v>
      </c>
      <c r="L74" s="145">
        <v>97000</v>
      </c>
      <c r="M74" s="88">
        <f t="shared" si="5"/>
        <v>100</v>
      </c>
    </row>
    <row r="75" spans="1:13" ht="86.25" customHeight="1">
      <c r="A75" s="39">
        <v>61</v>
      </c>
      <c r="B75" s="42" t="s">
        <v>50</v>
      </c>
      <c r="C75" s="42" t="s">
        <v>21</v>
      </c>
      <c r="D75" s="42" t="s">
        <v>356</v>
      </c>
      <c r="E75" s="42" t="s">
        <v>51</v>
      </c>
      <c r="F75" s="42" t="s">
        <v>46</v>
      </c>
      <c r="G75" s="42" t="s">
        <v>355</v>
      </c>
      <c r="H75" s="42" t="s">
        <v>311</v>
      </c>
      <c r="I75" s="96" t="s">
        <v>342</v>
      </c>
      <c r="J75" s="93">
        <v>2496994</v>
      </c>
      <c r="K75" s="145">
        <v>2507523.5</v>
      </c>
      <c r="L75" s="145">
        <v>2507523.5</v>
      </c>
      <c r="M75" s="88">
        <f t="shared" si="5"/>
        <v>100</v>
      </c>
    </row>
    <row r="76" spans="1:13" ht="15.75" customHeight="1">
      <c r="A76" s="92"/>
      <c r="B76" s="217"/>
      <c r="C76" s="217"/>
      <c r="D76" s="217"/>
      <c r="E76" s="217"/>
      <c r="F76" s="217"/>
      <c r="G76" s="217"/>
      <c r="H76" s="217"/>
      <c r="I76" s="92" t="s">
        <v>134</v>
      </c>
      <c r="J76" s="93">
        <f>J12+J50</f>
        <v>11766550</v>
      </c>
      <c r="K76" s="93">
        <f>K12+K50</f>
        <v>17091054.68</v>
      </c>
      <c r="L76" s="93">
        <f>L12+L50</f>
        <v>17082148.48</v>
      </c>
      <c r="M76" s="93">
        <f t="shared" si="5"/>
        <v>99.9478896992213</v>
      </c>
    </row>
    <row r="78" spans="10:12" ht="12">
      <c r="J78" s="169"/>
      <c r="K78" s="119"/>
      <c r="L78" s="119"/>
    </row>
    <row r="90" ht="291" customHeight="1"/>
    <row r="91" spans="1:13" ht="12.75" customHeight="1" hidden="1">
      <c r="A91" s="39">
        <v>13</v>
      </c>
      <c r="B91" s="42" t="s">
        <v>39</v>
      </c>
      <c r="C91" s="42" t="s">
        <v>44</v>
      </c>
      <c r="D91" s="42" t="s">
        <v>44</v>
      </c>
      <c r="E91" s="42" t="s">
        <v>29</v>
      </c>
      <c r="F91" s="42" t="s">
        <v>46</v>
      </c>
      <c r="G91" s="42" t="s">
        <v>61</v>
      </c>
      <c r="H91" s="42" t="s">
        <v>42</v>
      </c>
      <c r="I91" s="92" t="s">
        <v>90</v>
      </c>
      <c r="J91" s="40">
        <f>J92</f>
        <v>22000</v>
      </c>
      <c r="K91" s="144"/>
      <c r="L91" s="144"/>
      <c r="M91" s="40">
        <f>M92</f>
        <v>22000</v>
      </c>
    </row>
    <row r="92" spans="1:13" ht="12.75" customHeight="1" hidden="1">
      <c r="A92" s="39">
        <v>14</v>
      </c>
      <c r="B92" s="42" t="s">
        <v>39</v>
      </c>
      <c r="C92" s="42" t="s">
        <v>44</v>
      </c>
      <c r="D92" s="42" t="s">
        <v>44</v>
      </c>
      <c r="E92" s="42" t="s">
        <v>29</v>
      </c>
      <c r="F92" s="42" t="s">
        <v>46</v>
      </c>
      <c r="G92" s="42" t="s">
        <v>88</v>
      </c>
      <c r="H92" s="42" t="s">
        <v>42</v>
      </c>
      <c r="I92" s="92" t="s">
        <v>343</v>
      </c>
      <c r="J92" s="40">
        <v>22000</v>
      </c>
      <c r="K92" s="144"/>
      <c r="L92" s="144"/>
      <c r="M92" s="40">
        <v>22000</v>
      </c>
    </row>
    <row r="93" spans="1:13" ht="1.5" customHeight="1" hidden="1">
      <c r="A93" s="39"/>
      <c r="B93" s="42" t="s">
        <v>39</v>
      </c>
      <c r="C93" s="42" t="s">
        <v>44</v>
      </c>
      <c r="D93" s="42" t="s">
        <v>44</v>
      </c>
      <c r="E93" s="42" t="s">
        <v>43</v>
      </c>
      <c r="F93" s="42" t="s">
        <v>40</v>
      </c>
      <c r="G93" s="42" t="s">
        <v>41</v>
      </c>
      <c r="H93" s="42" t="s">
        <v>42</v>
      </c>
      <c r="I93" s="92" t="s">
        <v>91</v>
      </c>
      <c r="J93" s="40" t="e">
        <f>+#REF!</f>
        <v>#REF!</v>
      </c>
      <c r="K93" s="144"/>
      <c r="L93" s="144"/>
      <c r="M93" s="40" t="e">
        <f>#REF!</f>
        <v>#REF!</v>
      </c>
    </row>
    <row r="94" spans="1:13" ht="12.75" customHeight="1" hidden="1">
      <c r="A94" s="39">
        <v>18</v>
      </c>
      <c r="B94" s="42" t="s">
        <v>39</v>
      </c>
      <c r="C94" s="42" t="s">
        <v>26</v>
      </c>
      <c r="D94" s="42" t="s">
        <v>40</v>
      </c>
      <c r="E94" s="42" t="s">
        <v>38</v>
      </c>
      <c r="F94" s="42" t="s">
        <v>40</v>
      </c>
      <c r="G94" s="42" t="s">
        <v>41</v>
      </c>
      <c r="H94" s="42" t="s">
        <v>38</v>
      </c>
      <c r="I94" s="87" t="s">
        <v>77</v>
      </c>
      <c r="J94" s="40" t="e">
        <f>#REF!+#REF!</f>
        <v>#REF!</v>
      </c>
      <c r="K94" s="144"/>
      <c r="L94" s="144"/>
      <c r="M94" s="40" t="e">
        <f>#REF!+#REF!</f>
        <v>#REF!</v>
      </c>
    </row>
    <row r="95" spans="1:13" ht="12.75" customHeight="1" hidden="1">
      <c r="A95" s="39">
        <v>26</v>
      </c>
      <c r="B95" s="42" t="s">
        <v>50</v>
      </c>
      <c r="C95" s="42" t="s">
        <v>21</v>
      </c>
      <c r="D95" s="42" t="s">
        <v>40</v>
      </c>
      <c r="E95" s="42" t="s">
        <v>38</v>
      </c>
      <c r="F95" s="42" t="s">
        <v>40</v>
      </c>
      <c r="G95" s="42" t="s">
        <v>41</v>
      </c>
      <c r="H95" s="42" t="s">
        <v>38</v>
      </c>
      <c r="I95" s="92" t="s">
        <v>163</v>
      </c>
      <c r="J95" s="40" t="e">
        <f>#REF!+#REF!+#REF!</f>
        <v>#REF!</v>
      </c>
      <c r="K95" s="144"/>
      <c r="L95" s="144"/>
      <c r="M95" s="40" t="e">
        <f>#REF!+#REF!+#REF!</f>
        <v>#REF!</v>
      </c>
    </row>
  </sheetData>
  <sheetProtection/>
  <mergeCells count="26">
    <mergeCell ref="I31:I32"/>
    <mergeCell ref="J31:J32"/>
    <mergeCell ref="A9:A10"/>
    <mergeCell ref="M51:M52"/>
    <mergeCell ref="K9:K10"/>
    <mergeCell ref="L9:L10"/>
    <mergeCell ref="M9:M10"/>
    <mergeCell ref="K31:K32"/>
    <mergeCell ref="L31:L32"/>
    <mergeCell ref="M31:M32"/>
    <mergeCell ref="B76:H76"/>
    <mergeCell ref="A51:A52"/>
    <mergeCell ref="I51:I52"/>
    <mergeCell ref="J51:J52"/>
    <mergeCell ref="K51:K52"/>
    <mergeCell ref="L51:L52"/>
    <mergeCell ref="I1:M1"/>
    <mergeCell ref="I2:M2"/>
    <mergeCell ref="I3:M3"/>
    <mergeCell ref="B9:H9"/>
    <mergeCell ref="I9:I10"/>
    <mergeCell ref="J9:J10"/>
    <mergeCell ref="I4:J4"/>
    <mergeCell ref="I5:J5"/>
    <mergeCell ref="I6:J6"/>
    <mergeCell ref="A7:L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9"/>
  <sheetViews>
    <sheetView zoomScalePageLayoutView="0" workbookViewId="0" topLeftCell="A1">
      <selection activeCell="K15" sqref="K15"/>
    </sheetView>
  </sheetViews>
  <sheetFormatPr defaultColWidth="9.140625" defaultRowHeight="12.75"/>
  <cols>
    <col min="1" max="1" width="4.57421875" style="4" customWidth="1"/>
    <col min="2" max="2" width="48.8515625" style="4" customWidth="1"/>
    <col min="3" max="3" width="8.421875" style="4" customWidth="1"/>
    <col min="4" max="5" width="12.421875" style="4" customWidth="1"/>
    <col min="6" max="6" width="14.421875" style="4" customWidth="1"/>
    <col min="7" max="7" width="10.421875" style="4" bestFit="1" customWidth="1"/>
    <col min="8" max="16384" width="9.140625" style="1" customWidth="1"/>
  </cols>
  <sheetData>
    <row r="1" spans="2:6" s="4" customFormat="1" ht="11.25">
      <c r="B1" s="201" t="s">
        <v>31</v>
      </c>
      <c r="C1" s="201"/>
      <c r="D1" s="201"/>
      <c r="E1" s="201"/>
      <c r="F1" s="201"/>
    </row>
    <row r="2" spans="2:6" s="4" customFormat="1" ht="11.25">
      <c r="B2" s="201" t="s">
        <v>429</v>
      </c>
      <c r="C2" s="201"/>
      <c r="D2" s="201"/>
      <c r="E2" s="201"/>
      <c r="F2" s="201"/>
    </row>
    <row r="3" spans="2:6" s="4" customFormat="1" ht="11.25">
      <c r="B3" s="201" t="s">
        <v>106</v>
      </c>
      <c r="C3" s="201"/>
      <c r="D3" s="201"/>
      <c r="E3" s="201"/>
      <c r="F3" s="201"/>
    </row>
    <row r="4" spans="2:6" ht="12.75" hidden="1">
      <c r="B4" s="201"/>
      <c r="C4" s="201"/>
      <c r="D4" s="201"/>
      <c r="E4" s="201"/>
      <c r="F4" s="201"/>
    </row>
    <row r="5" ht="12.75" hidden="1">
      <c r="A5" s="98"/>
    </row>
    <row r="6" spans="2:6" s="4" customFormat="1" ht="11.25">
      <c r="B6" s="201" t="s">
        <v>436</v>
      </c>
      <c r="C6" s="201"/>
      <c r="D6" s="201"/>
      <c r="E6" s="201"/>
      <c r="F6" s="201"/>
    </row>
    <row r="7" spans="2:6" s="4" customFormat="1" ht="11.25">
      <c r="B7" s="201"/>
      <c r="C7" s="201"/>
      <c r="D7" s="201"/>
      <c r="E7" s="201"/>
      <c r="F7" s="201"/>
    </row>
    <row r="8" spans="2:6" s="4" customFormat="1" ht="11.25">
      <c r="B8" s="201"/>
      <c r="C8" s="201"/>
      <c r="D8" s="201"/>
      <c r="E8" s="201"/>
      <c r="F8" s="201"/>
    </row>
    <row r="9" spans="1:6" ht="37.5" customHeight="1">
      <c r="A9" s="226" t="s">
        <v>419</v>
      </c>
      <c r="B9" s="226"/>
      <c r="C9" s="226"/>
      <c r="D9" s="226"/>
      <c r="E9" s="226"/>
      <c r="F9" s="226"/>
    </row>
    <row r="10" ht="12.75" hidden="1">
      <c r="A10" s="98"/>
    </row>
    <row r="11" spans="1:7" ht="21.75" customHeight="1">
      <c r="A11" s="198" t="s">
        <v>9</v>
      </c>
      <c r="B11" s="198" t="s">
        <v>10</v>
      </c>
      <c r="C11" s="198" t="s">
        <v>65</v>
      </c>
      <c r="D11" s="199" t="s">
        <v>108</v>
      </c>
      <c r="E11" s="199" t="s">
        <v>111</v>
      </c>
      <c r="F11" s="199" t="s">
        <v>110</v>
      </c>
      <c r="G11" s="199" t="s">
        <v>112</v>
      </c>
    </row>
    <row r="12" spans="1:7" ht="22.5" customHeight="1">
      <c r="A12" s="198"/>
      <c r="B12" s="198"/>
      <c r="C12" s="198"/>
      <c r="D12" s="200"/>
      <c r="E12" s="200"/>
      <c r="F12" s="200"/>
      <c r="G12" s="200"/>
    </row>
    <row r="13" spans="1:7" ht="12.75">
      <c r="A13" s="39"/>
      <c r="B13" s="39">
        <v>1</v>
      </c>
      <c r="C13" s="39">
        <v>2</v>
      </c>
      <c r="D13" s="41">
        <v>3</v>
      </c>
      <c r="E13" s="41">
        <v>4</v>
      </c>
      <c r="F13" s="41">
        <v>5</v>
      </c>
      <c r="G13" s="41">
        <v>6</v>
      </c>
    </row>
    <row r="14" spans="1:7" ht="15" customHeight="1">
      <c r="A14" s="39">
        <v>1</v>
      </c>
      <c r="B14" s="87" t="s">
        <v>11</v>
      </c>
      <c r="C14" s="115" t="s">
        <v>52</v>
      </c>
      <c r="D14" s="93">
        <f>D15+D16+D18+D19</f>
        <v>5308662</v>
      </c>
      <c r="E14" s="93">
        <f>E15+E16+E17+E18+E19</f>
        <v>5186202.97</v>
      </c>
      <c r="F14" s="93">
        <f>F15+F16+F17+F18+F19</f>
        <v>5162759.6899999995</v>
      </c>
      <c r="G14" s="88">
        <f aca="true" t="shared" si="0" ref="G14:G25">F14/E14*100</f>
        <v>99.5479683279731</v>
      </c>
    </row>
    <row r="15" spans="1:7" ht="39.75" customHeight="1">
      <c r="A15" s="39">
        <v>2</v>
      </c>
      <c r="B15" s="45" t="s">
        <v>12</v>
      </c>
      <c r="C15" s="115" t="s">
        <v>53</v>
      </c>
      <c r="D15" s="99">
        <f>прил5!G18</f>
        <v>940190</v>
      </c>
      <c r="E15" s="99">
        <f>прил5!H18</f>
        <v>940190</v>
      </c>
      <c r="F15" s="99">
        <f>прил5!I18</f>
        <v>940190</v>
      </c>
      <c r="G15" s="88">
        <f t="shared" si="0"/>
        <v>100</v>
      </c>
    </row>
    <row r="16" spans="1:7" ht="50.25" customHeight="1">
      <c r="A16" s="39">
        <v>3</v>
      </c>
      <c r="B16" s="45" t="s">
        <v>13</v>
      </c>
      <c r="C16" s="115" t="s">
        <v>54</v>
      </c>
      <c r="D16" s="99">
        <v>3774743</v>
      </c>
      <c r="E16" s="99">
        <f>прил5!H24</f>
        <v>3670612.8899999997</v>
      </c>
      <c r="F16" s="99">
        <f>прил5!I24</f>
        <v>3655372.61</v>
      </c>
      <c r="G16" s="88">
        <f t="shared" si="0"/>
        <v>99.58480285290995</v>
      </c>
    </row>
    <row r="17" spans="1:7" ht="50.25" customHeight="1">
      <c r="A17" s="39">
        <v>4</v>
      </c>
      <c r="B17" s="45" t="s">
        <v>323</v>
      </c>
      <c r="C17" s="115" t="s">
        <v>324</v>
      </c>
      <c r="D17" s="99">
        <v>0</v>
      </c>
      <c r="E17" s="99">
        <v>0</v>
      </c>
      <c r="F17" s="93">
        <v>0</v>
      </c>
      <c r="G17" s="88" t="e">
        <f t="shared" si="0"/>
        <v>#DIV/0!</v>
      </c>
    </row>
    <row r="18" spans="1:7" ht="17.25" customHeight="1">
      <c r="A18" s="39">
        <v>5</v>
      </c>
      <c r="B18" s="45" t="s">
        <v>14</v>
      </c>
      <c r="C18" s="115" t="s">
        <v>55</v>
      </c>
      <c r="D18" s="93">
        <v>1000</v>
      </c>
      <c r="E18" s="93">
        <v>1000</v>
      </c>
      <c r="F18" s="93">
        <v>0</v>
      </c>
      <c r="G18" s="88">
        <v>0</v>
      </c>
    </row>
    <row r="19" spans="1:7" ht="18" customHeight="1">
      <c r="A19" s="39">
        <v>6</v>
      </c>
      <c r="B19" s="45" t="s">
        <v>28</v>
      </c>
      <c r="C19" s="115" t="s">
        <v>56</v>
      </c>
      <c r="D19" s="93">
        <f>прил5!G41</f>
        <v>592729</v>
      </c>
      <c r="E19" s="93">
        <f>прил5!H41</f>
        <v>574400.0800000001</v>
      </c>
      <c r="F19" s="93">
        <f>прил5!I41</f>
        <v>567197.0800000001</v>
      </c>
      <c r="G19" s="88">
        <f t="shared" si="0"/>
        <v>98.74599599637939</v>
      </c>
    </row>
    <row r="20" spans="1:7" ht="18" customHeight="1">
      <c r="A20" s="39">
        <v>7</v>
      </c>
      <c r="B20" s="87" t="s">
        <v>15</v>
      </c>
      <c r="C20" s="115" t="s">
        <v>57</v>
      </c>
      <c r="D20" s="93">
        <f>прил5!G58</f>
        <v>104467</v>
      </c>
      <c r="E20" s="93">
        <f>прил5!H58</f>
        <v>115383</v>
      </c>
      <c r="F20" s="93">
        <f>прил5!I58</f>
        <v>115383</v>
      </c>
      <c r="G20" s="88">
        <f t="shared" si="0"/>
        <v>100</v>
      </c>
    </row>
    <row r="21" spans="1:7" ht="15.75" customHeight="1">
      <c r="A21" s="39">
        <v>8</v>
      </c>
      <c r="B21" s="45" t="s">
        <v>16</v>
      </c>
      <c r="C21" s="115" t="s">
        <v>58</v>
      </c>
      <c r="D21" s="93">
        <f>D20</f>
        <v>104467</v>
      </c>
      <c r="E21" s="93">
        <f>E20</f>
        <v>115383</v>
      </c>
      <c r="F21" s="93">
        <f>F20</f>
        <v>115383</v>
      </c>
      <c r="G21" s="88">
        <f t="shared" si="0"/>
        <v>100</v>
      </c>
    </row>
    <row r="22" spans="1:7" ht="32.25" customHeight="1">
      <c r="A22" s="39">
        <v>9</v>
      </c>
      <c r="B22" s="113" t="s">
        <v>5</v>
      </c>
      <c r="C22" s="115" t="s">
        <v>8</v>
      </c>
      <c r="D22" s="93">
        <f>D23+D24</f>
        <v>182776</v>
      </c>
      <c r="E22" s="93">
        <f>E23+E24</f>
        <v>185104.2</v>
      </c>
      <c r="F22" s="93">
        <f>F23+F24</f>
        <v>185104.2</v>
      </c>
      <c r="G22" s="88">
        <f t="shared" si="0"/>
        <v>100</v>
      </c>
    </row>
    <row r="23" spans="1:7" ht="26.25" customHeight="1">
      <c r="A23" s="39">
        <v>10</v>
      </c>
      <c r="B23" s="113" t="s">
        <v>176</v>
      </c>
      <c r="C23" s="115" t="s">
        <v>179</v>
      </c>
      <c r="D23" s="93">
        <f>прил5!G72</f>
        <v>110776</v>
      </c>
      <c r="E23" s="93">
        <f>прил5!H72</f>
        <v>110842</v>
      </c>
      <c r="F23" s="93">
        <f>прил5!I72</f>
        <v>110842</v>
      </c>
      <c r="G23" s="88">
        <f t="shared" si="0"/>
        <v>100</v>
      </c>
    </row>
    <row r="24" spans="1:7" ht="26.25" customHeight="1">
      <c r="A24" s="39">
        <v>11</v>
      </c>
      <c r="B24" s="113" t="s">
        <v>289</v>
      </c>
      <c r="C24" s="115" t="s">
        <v>278</v>
      </c>
      <c r="D24" s="93">
        <f>прил5!G81</f>
        <v>72000</v>
      </c>
      <c r="E24" s="93">
        <f>прил5!H81</f>
        <v>74262.2</v>
      </c>
      <c r="F24" s="93">
        <f>прил5!I81</f>
        <v>74262.2</v>
      </c>
      <c r="G24" s="88">
        <f t="shared" si="0"/>
        <v>100</v>
      </c>
    </row>
    <row r="25" spans="1:7" ht="14.25" customHeight="1">
      <c r="A25" s="39">
        <v>12</v>
      </c>
      <c r="B25" s="45" t="s">
        <v>66</v>
      </c>
      <c r="C25" s="115" t="s">
        <v>67</v>
      </c>
      <c r="D25" s="93">
        <f>D26</f>
        <v>3522806</v>
      </c>
      <c r="E25" s="93">
        <f>E26</f>
        <v>8176038.3</v>
      </c>
      <c r="F25" s="93">
        <f>F26</f>
        <v>8176038.3</v>
      </c>
      <c r="G25" s="88">
        <f t="shared" si="0"/>
        <v>100</v>
      </c>
    </row>
    <row r="26" spans="1:7" ht="12.75" customHeight="1">
      <c r="A26" s="39">
        <v>13</v>
      </c>
      <c r="B26" s="45" t="s">
        <v>86</v>
      </c>
      <c r="C26" s="115" t="s">
        <v>92</v>
      </c>
      <c r="D26" s="93">
        <f>прил5!G84</f>
        <v>3522806</v>
      </c>
      <c r="E26" s="93">
        <f>прил5!H84</f>
        <v>8176038.3</v>
      </c>
      <c r="F26" s="93">
        <f>прил5!I84</f>
        <v>8176038.3</v>
      </c>
      <c r="G26" s="93">
        <v>100</v>
      </c>
    </row>
    <row r="27" spans="1:7" ht="15.75" customHeight="1">
      <c r="A27" s="39">
        <v>14</v>
      </c>
      <c r="B27" s="87" t="s">
        <v>17</v>
      </c>
      <c r="C27" s="115" t="s">
        <v>59</v>
      </c>
      <c r="D27" s="93">
        <f>D28</f>
        <v>737990</v>
      </c>
      <c r="E27" s="93">
        <f>E28</f>
        <v>1631543.79</v>
      </c>
      <c r="F27" s="93">
        <f>F28</f>
        <v>1628310.79</v>
      </c>
      <c r="G27" s="88">
        <f>F27/E27*100</f>
        <v>99.80184411722102</v>
      </c>
    </row>
    <row r="28" spans="1:7" ht="17.25" customHeight="1">
      <c r="A28" s="39">
        <v>15</v>
      </c>
      <c r="B28" s="45" t="s">
        <v>18</v>
      </c>
      <c r="C28" s="115" t="s">
        <v>60</v>
      </c>
      <c r="D28" s="93">
        <f>прил5!G104</f>
        <v>737990</v>
      </c>
      <c r="E28" s="93">
        <f>прил5!H104</f>
        <v>1631543.79</v>
      </c>
      <c r="F28" s="93">
        <f>прил5!I104</f>
        <v>1628310.79</v>
      </c>
      <c r="G28" s="88">
        <f>F28/E28*100</f>
        <v>99.80184411722102</v>
      </c>
    </row>
    <row r="29" spans="1:7" ht="17.25" customHeight="1">
      <c r="A29" s="39">
        <v>16</v>
      </c>
      <c r="B29" s="45" t="s">
        <v>248</v>
      </c>
      <c r="C29" s="115" t="s">
        <v>293</v>
      </c>
      <c r="D29" s="93">
        <f>D30</f>
        <v>1742020</v>
      </c>
      <c r="E29" s="93">
        <f>F30</f>
        <v>1642020</v>
      </c>
      <c r="F29" s="93">
        <f>F30</f>
        <v>1642020</v>
      </c>
      <c r="G29" s="88">
        <f>F29/E29*100</f>
        <v>100</v>
      </c>
    </row>
    <row r="30" spans="1:7" ht="17.25" customHeight="1">
      <c r="A30" s="39">
        <v>17</v>
      </c>
      <c r="B30" s="45" t="s">
        <v>231</v>
      </c>
      <c r="C30" s="115" t="s">
        <v>232</v>
      </c>
      <c r="D30" s="93">
        <f>прил5!G125</f>
        <v>1742020</v>
      </c>
      <c r="E30" s="93">
        <f>прил5!H125</f>
        <v>1642020</v>
      </c>
      <c r="F30" s="93">
        <f>прил5!I125</f>
        <v>1642020</v>
      </c>
      <c r="G30" s="88">
        <f>F30/E30*100</f>
        <v>100</v>
      </c>
    </row>
    <row r="31" spans="1:7" ht="17.25" customHeight="1">
      <c r="A31" s="39">
        <v>18</v>
      </c>
      <c r="B31" s="43" t="s">
        <v>221</v>
      </c>
      <c r="C31" s="115" t="s">
        <v>222</v>
      </c>
      <c r="D31" s="93">
        <f>D32</f>
        <v>46631</v>
      </c>
      <c r="E31" s="93">
        <f>E32</f>
        <v>46632</v>
      </c>
      <c r="F31" s="93">
        <f>F32</f>
        <v>46632</v>
      </c>
      <c r="G31" s="88">
        <f>G32</f>
        <v>100</v>
      </c>
    </row>
    <row r="32" spans="1:7" ht="17.25" customHeight="1">
      <c r="A32" s="39">
        <v>19</v>
      </c>
      <c r="B32" s="43" t="s">
        <v>223</v>
      </c>
      <c r="C32" s="115" t="s">
        <v>224</v>
      </c>
      <c r="D32" s="93">
        <f>прил5!G130</f>
        <v>46631</v>
      </c>
      <c r="E32" s="93">
        <f>прил5!H130</f>
        <v>46632</v>
      </c>
      <c r="F32" s="93">
        <f>прил5!I130</f>
        <v>46632</v>
      </c>
      <c r="G32" s="88">
        <f aca="true" t="shared" si="1" ref="G32:G38">F32/E32*100</f>
        <v>100</v>
      </c>
    </row>
    <row r="33" spans="1:7" ht="17.25" customHeight="1">
      <c r="A33" s="39">
        <v>20</v>
      </c>
      <c r="B33" s="43" t="s">
        <v>288</v>
      </c>
      <c r="C33" s="115" t="s">
        <v>61</v>
      </c>
      <c r="D33" s="93">
        <f>D34</f>
        <v>48000</v>
      </c>
      <c r="E33" s="93">
        <v>48000</v>
      </c>
      <c r="F33" s="93">
        <v>48000</v>
      </c>
      <c r="G33" s="88">
        <f t="shared" si="1"/>
        <v>100</v>
      </c>
    </row>
    <row r="34" spans="1:7" ht="17.25" customHeight="1">
      <c r="A34" s="39">
        <v>21</v>
      </c>
      <c r="B34" s="43" t="s">
        <v>294</v>
      </c>
      <c r="C34" s="115" t="s">
        <v>296</v>
      </c>
      <c r="D34" s="93">
        <f>прил5!G140</f>
        <v>48000</v>
      </c>
      <c r="E34" s="93">
        <v>48000</v>
      </c>
      <c r="F34" s="93">
        <v>48000</v>
      </c>
      <c r="G34" s="88">
        <f t="shared" si="1"/>
        <v>100</v>
      </c>
    </row>
    <row r="35" spans="1:7" ht="28.5" customHeight="1">
      <c r="A35" s="39">
        <v>22</v>
      </c>
      <c r="B35" s="87" t="s">
        <v>233</v>
      </c>
      <c r="C35" s="116">
        <v>1100</v>
      </c>
      <c r="D35" s="93">
        <f>D36</f>
        <v>46794</v>
      </c>
      <c r="E35" s="93">
        <f>E36</f>
        <v>46793.99</v>
      </c>
      <c r="F35" s="93">
        <f>F36</f>
        <v>46793.98</v>
      </c>
      <c r="G35" s="88">
        <f t="shared" si="1"/>
        <v>99.9999786297343</v>
      </c>
    </row>
    <row r="36" spans="1:7" ht="28.5" customHeight="1">
      <c r="A36" s="39">
        <v>23</v>
      </c>
      <c r="B36" s="87" t="s">
        <v>316</v>
      </c>
      <c r="C36" s="116">
        <v>1102</v>
      </c>
      <c r="D36" s="93">
        <v>46794</v>
      </c>
      <c r="E36" s="93">
        <f>прил5!H153</f>
        <v>46793.99</v>
      </c>
      <c r="F36" s="93">
        <f>прил5!I153</f>
        <v>46793.98</v>
      </c>
      <c r="G36" s="88">
        <f t="shared" si="1"/>
        <v>99.9999786297343</v>
      </c>
    </row>
    <row r="37" spans="1:7" ht="28.5" customHeight="1">
      <c r="A37" s="39">
        <v>24</v>
      </c>
      <c r="B37" s="87" t="s">
        <v>315</v>
      </c>
      <c r="C37" s="116">
        <v>1400</v>
      </c>
      <c r="D37" s="93">
        <f>D38</f>
        <v>26404</v>
      </c>
      <c r="E37" s="93">
        <f>E38</f>
        <v>26404</v>
      </c>
      <c r="F37" s="93">
        <f>F38</f>
        <v>26404</v>
      </c>
      <c r="G37" s="88">
        <f t="shared" si="1"/>
        <v>100</v>
      </c>
    </row>
    <row r="38" spans="1:7" ht="17.25" customHeight="1">
      <c r="A38" s="39">
        <v>25</v>
      </c>
      <c r="B38" s="43" t="s">
        <v>321</v>
      </c>
      <c r="C38" s="115" t="s">
        <v>287</v>
      </c>
      <c r="D38" s="93">
        <f>прил5!G154</f>
        <v>26404</v>
      </c>
      <c r="E38" s="93">
        <f>прил5!H154</f>
        <v>26404</v>
      </c>
      <c r="F38" s="93">
        <f>прил5!I154</f>
        <v>26404</v>
      </c>
      <c r="G38" s="88">
        <f t="shared" si="1"/>
        <v>100</v>
      </c>
    </row>
    <row r="39" spans="1:7" ht="13.5" customHeight="1">
      <c r="A39" s="225" t="s">
        <v>68</v>
      </c>
      <c r="B39" s="225"/>
      <c r="C39" s="114"/>
      <c r="D39" s="100">
        <f>D14+D20+D22+D25+D27+D29+D31+D33+D35+D37</f>
        <v>11766550</v>
      </c>
      <c r="E39" s="100">
        <f>E14+E20+E22+E25+E27+E29+E31+E33+E35+E37</f>
        <v>17104122.249999996</v>
      </c>
      <c r="F39" s="100">
        <f>F14+F20+F22+F25+F27+F29+F31+F33+F35+F37</f>
        <v>17077445.96</v>
      </c>
      <c r="G39" s="101">
        <f>F39/E39*100</f>
        <v>99.84403590193004</v>
      </c>
    </row>
  </sheetData>
  <sheetProtection/>
  <mergeCells count="16">
    <mergeCell ref="G11:G12"/>
    <mergeCell ref="A39:B39"/>
    <mergeCell ref="A11:A12"/>
    <mergeCell ref="B11:B12"/>
    <mergeCell ref="A9:F9"/>
    <mergeCell ref="D11:D12"/>
    <mergeCell ref="E11:E12"/>
    <mergeCell ref="F11:F12"/>
    <mergeCell ref="C11:C12"/>
    <mergeCell ref="B6:F6"/>
    <mergeCell ref="B7:F7"/>
    <mergeCell ref="B8:F8"/>
    <mergeCell ref="B1:F1"/>
    <mergeCell ref="B2:F2"/>
    <mergeCell ref="B3:F3"/>
    <mergeCell ref="B4:F4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68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5.28125" style="53" customWidth="1"/>
    <col min="2" max="2" width="50.7109375" style="53" customWidth="1"/>
    <col min="3" max="3" width="10.00390625" style="53" customWidth="1"/>
    <col min="4" max="4" width="4.57421875" style="53" customWidth="1"/>
    <col min="5" max="5" width="5.00390625" style="53" customWidth="1"/>
    <col min="6" max="6" width="11.00390625" style="53" customWidth="1"/>
    <col min="7" max="7" width="12.8515625" style="53" customWidth="1"/>
    <col min="8" max="8" width="14.00390625" style="53" customWidth="1"/>
    <col min="9" max="9" width="9.421875" style="53" customWidth="1"/>
    <col min="10" max="10" width="10.140625" style="7" bestFit="1" customWidth="1"/>
    <col min="11" max="12" width="9.140625" style="7" customWidth="1"/>
    <col min="13" max="16384" width="9.140625" style="5" customWidth="1"/>
  </cols>
  <sheetData>
    <row r="1" spans="2:9" ht="12">
      <c r="B1" s="227" t="s">
        <v>189</v>
      </c>
      <c r="C1" s="227"/>
      <c r="D1" s="227"/>
      <c r="E1" s="227"/>
      <c r="F1" s="227"/>
      <c r="G1" s="227"/>
      <c r="H1" s="227"/>
      <c r="I1" s="227"/>
    </row>
    <row r="2" spans="2:9" ht="12">
      <c r="B2" s="227" t="s">
        <v>434</v>
      </c>
      <c r="C2" s="227"/>
      <c r="D2" s="227"/>
      <c r="E2" s="227"/>
      <c r="F2" s="227"/>
      <c r="G2" s="227"/>
      <c r="H2" s="227"/>
      <c r="I2" s="227"/>
    </row>
    <row r="3" spans="2:9" ht="8.25" customHeight="1">
      <c r="B3" s="227" t="s">
        <v>0</v>
      </c>
      <c r="C3" s="227"/>
      <c r="D3" s="227"/>
      <c r="E3" s="227"/>
      <c r="F3" s="227"/>
      <c r="G3" s="227"/>
      <c r="H3" s="227"/>
      <c r="I3" s="227"/>
    </row>
    <row r="4" spans="2:7" ht="12.75" customHeight="1" hidden="1">
      <c r="B4" s="228"/>
      <c r="C4" s="230"/>
      <c r="D4" s="230"/>
      <c r="E4" s="230"/>
      <c r="F4" s="230"/>
      <c r="G4" s="230"/>
    </row>
    <row r="5" spans="2:7" ht="12" hidden="1">
      <c r="B5" s="228"/>
      <c r="C5" s="228"/>
      <c r="D5" s="228"/>
      <c r="E5" s="228"/>
      <c r="F5" s="228"/>
      <c r="G5" s="228"/>
    </row>
    <row r="6" spans="2:7" ht="10.5" customHeight="1" hidden="1">
      <c r="B6" s="228"/>
      <c r="C6" s="228"/>
      <c r="D6" s="228"/>
      <c r="E6" s="228"/>
      <c r="F6" s="228"/>
      <c r="G6" s="228"/>
    </row>
    <row r="7" ht="12" hidden="1"/>
    <row r="8" spans="2:9" ht="18.75" customHeight="1">
      <c r="B8" s="227" t="s">
        <v>435</v>
      </c>
      <c r="C8" s="227"/>
      <c r="D8" s="227"/>
      <c r="E8" s="227"/>
      <c r="F8" s="227"/>
      <c r="G8" s="227"/>
      <c r="H8" s="227"/>
      <c r="I8" s="227"/>
    </row>
    <row r="9" spans="1:12" s="6" customFormat="1" ht="18" customHeight="1">
      <c r="A9" s="149"/>
      <c r="B9" s="149" t="s">
        <v>421</v>
      </c>
      <c r="C9" s="149"/>
      <c r="D9" s="149"/>
      <c r="E9" s="149"/>
      <c r="F9" s="149"/>
      <c r="G9" s="149"/>
      <c r="H9" s="149"/>
      <c r="I9" s="149"/>
      <c r="J9" s="17"/>
      <c r="K9" s="17"/>
      <c r="L9" s="17"/>
    </row>
    <row r="10" spans="1:9" ht="12.75" customHeight="1">
      <c r="A10" s="229" t="s">
        <v>9</v>
      </c>
      <c r="B10" s="229" t="s">
        <v>136</v>
      </c>
      <c r="C10" s="223" t="s">
        <v>137</v>
      </c>
      <c r="D10" s="229" t="s">
        <v>138</v>
      </c>
      <c r="E10" s="229" t="s">
        <v>139</v>
      </c>
      <c r="F10" s="223" t="s">
        <v>108</v>
      </c>
      <c r="G10" s="223" t="s">
        <v>111</v>
      </c>
      <c r="H10" s="223" t="s">
        <v>110</v>
      </c>
      <c r="I10" s="223" t="s">
        <v>112</v>
      </c>
    </row>
    <row r="11" spans="1:9" ht="26.25" customHeight="1">
      <c r="A11" s="229"/>
      <c r="B11" s="229"/>
      <c r="C11" s="224"/>
      <c r="D11" s="229"/>
      <c r="E11" s="229"/>
      <c r="F11" s="224"/>
      <c r="G11" s="224"/>
      <c r="H11" s="224"/>
      <c r="I11" s="224"/>
    </row>
    <row r="12" spans="1:9" ht="12">
      <c r="A12" s="184"/>
      <c r="B12" s="184">
        <v>1</v>
      </c>
      <c r="C12" s="184">
        <v>2</v>
      </c>
      <c r="D12" s="54">
        <v>3</v>
      </c>
      <c r="E12" s="54">
        <v>4</v>
      </c>
      <c r="F12" s="54">
        <v>5</v>
      </c>
      <c r="G12" s="54">
        <v>6</v>
      </c>
      <c r="H12" s="54">
        <v>7</v>
      </c>
      <c r="I12" s="54">
        <v>8</v>
      </c>
    </row>
    <row r="13" spans="1:10" s="17" customFormat="1" ht="36.75" customHeight="1">
      <c r="A13" s="184">
        <v>1</v>
      </c>
      <c r="B13" s="121" t="s">
        <v>234</v>
      </c>
      <c r="C13" s="122">
        <v>100000000</v>
      </c>
      <c r="D13" s="184"/>
      <c r="E13" s="123"/>
      <c r="F13" s="182">
        <f>F14+F55+F81+F97</f>
        <v>6866480</v>
      </c>
      <c r="G13" s="182">
        <f>G14+G55+G81+G97</f>
        <v>12296535.37</v>
      </c>
      <c r="H13" s="182">
        <f>H14+H55+H81+H97</f>
        <v>12293302.37</v>
      </c>
      <c r="I13" s="55">
        <f aca="true" t="shared" si="0" ref="I13:I65">H13/G13*100</f>
        <v>99.97370804130823</v>
      </c>
      <c r="J13" s="32"/>
    </row>
    <row r="14" spans="1:12" s="6" customFormat="1" ht="22.5" customHeight="1">
      <c r="A14" s="184">
        <v>2</v>
      </c>
      <c r="B14" s="124" t="s">
        <v>235</v>
      </c>
      <c r="C14" s="122">
        <v>110000000</v>
      </c>
      <c r="D14" s="125"/>
      <c r="E14" s="123"/>
      <c r="F14" s="182">
        <f>F15+F20+F25+F30+F36+F41+F50</f>
        <v>1324247</v>
      </c>
      <c r="G14" s="182">
        <f>G15+G20+G25+G30+G36+G41+G50</f>
        <v>2198740.87</v>
      </c>
      <c r="H14" s="182">
        <f>H15+H20+H25+H30+H36+H41+H50</f>
        <v>2195507.87</v>
      </c>
      <c r="I14" s="55">
        <f t="shared" si="0"/>
        <v>99.85296129961873</v>
      </c>
      <c r="J14" s="32"/>
      <c r="K14" s="17"/>
      <c r="L14" s="17"/>
    </row>
    <row r="15" spans="1:12" s="6" customFormat="1" ht="80.25" customHeight="1">
      <c r="A15" s="184">
        <v>3</v>
      </c>
      <c r="B15" s="181" t="s">
        <v>402</v>
      </c>
      <c r="C15" s="122" t="str">
        <f>C16</f>
        <v>1100S7410</v>
      </c>
      <c r="D15" s="184"/>
      <c r="E15" s="123"/>
      <c r="F15" s="182">
        <f>F16</f>
        <v>0</v>
      </c>
      <c r="G15" s="182">
        <f>G16</f>
        <v>646123.39</v>
      </c>
      <c r="H15" s="182">
        <f>H16</f>
        <v>642890.39</v>
      </c>
      <c r="I15" s="55">
        <f t="shared" si="0"/>
        <v>99.49963117725858</v>
      </c>
      <c r="J15" s="17"/>
      <c r="K15" s="17"/>
      <c r="L15" s="17"/>
    </row>
    <row r="16" spans="1:9" ht="32.25" customHeight="1">
      <c r="A16" s="184">
        <v>4</v>
      </c>
      <c r="B16" s="127" t="s">
        <v>113</v>
      </c>
      <c r="C16" s="122" t="str">
        <f>C17</f>
        <v>1100S7410</v>
      </c>
      <c r="D16" s="184">
        <v>200</v>
      </c>
      <c r="E16" s="123"/>
      <c r="F16" s="182">
        <f>+F17</f>
        <v>0</v>
      </c>
      <c r="G16" s="182">
        <f aca="true" t="shared" si="1" ref="G16:H18">+G17</f>
        <v>646123.39</v>
      </c>
      <c r="H16" s="182">
        <f t="shared" si="1"/>
        <v>642890.39</v>
      </c>
      <c r="I16" s="55">
        <f t="shared" si="0"/>
        <v>99.49963117725858</v>
      </c>
    </row>
    <row r="17" spans="1:9" ht="37.5" customHeight="1">
      <c r="A17" s="184">
        <v>5</v>
      </c>
      <c r="B17" s="127" t="s">
        <v>114</v>
      </c>
      <c r="C17" s="122" t="str">
        <f>C18</f>
        <v>1100S7410</v>
      </c>
      <c r="D17" s="184">
        <v>240</v>
      </c>
      <c r="E17" s="123"/>
      <c r="F17" s="182">
        <f>+F18</f>
        <v>0</v>
      </c>
      <c r="G17" s="182">
        <f t="shared" si="1"/>
        <v>646123.39</v>
      </c>
      <c r="H17" s="182">
        <f t="shared" si="1"/>
        <v>642890.39</v>
      </c>
      <c r="I17" s="55">
        <f t="shared" si="0"/>
        <v>99.49963117725858</v>
      </c>
    </row>
    <row r="18" spans="1:9" ht="12">
      <c r="A18" s="184">
        <v>6</v>
      </c>
      <c r="B18" s="127" t="s">
        <v>140</v>
      </c>
      <c r="C18" s="122" t="str">
        <f>C19</f>
        <v>1100S7410</v>
      </c>
      <c r="D18" s="184">
        <v>240</v>
      </c>
      <c r="E18" s="123" t="s">
        <v>59</v>
      </c>
      <c r="F18" s="182">
        <f>+F19</f>
        <v>0</v>
      </c>
      <c r="G18" s="182">
        <f t="shared" si="1"/>
        <v>646123.39</v>
      </c>
      <c r="H18" s="182">
        <f t="shared" si="1"/>
        <v>642890.39</v>
      </c>
      <c r="I18" s="55">
        <f t="shared" si="0"/>
        <v>99.49963117725858</v>
      </c>
    </row>
    <row r="19" spans="1:9" ht="12">
      <c r="A19" s="184">
        <v>7</v>
      </c>
      <c r="B19" s="84" t="s">
        <v>18</v>
      </c>
      <c r="C19" s="122" t="s">
        <v>401</v>
      </c>
      <c r="D19" s="184">
        <v>240</v>
      </c>
      <c r="E19" s="123" t="s">
        <v>60</v>
      </c>
      <c r="F19" s="182">
        <v>0</v>
      </c>
      <c r="G19" s="182">
        <v>646123.39</v>
      </c>
      <c r="H19" s="182">
        <v>642890.39</v>
      </c>
      <c r="I19" s="55">
        <f t="shared" si="0"/>
        <v>99.49963117725858</v>
      </c>
    </row>
    <row r="20" spans="1:12" s="6" customFormat="1" ht="78.75" customHeight="1">
      <c r="A20" s="184">
        <v>8</v>
      </c>
      <c r="B20" s="143" t="s">
        <v>379</v>
      </c>
      <c r="C20" s="122" t="s">
        <v>372</v>
      </c>
      <c r="D20" s="184"/>
      <c r="E20" s="123" t="s">
        <v>60</v>
      </c>
      <c r="F20" s="182">
        <v>97000</v>
      </c>
      <c r="G20" s="182">
        <f>G21</f>
        <v>97000</v>
      </c>
      <c r="H20" s="182">
        <f>H21</f>
        <v>97000</v>
      </c>
      <c r="I20" s="55">
        <f>H20/G20*100</f>
        <v>100</v>
      </c>
      <c r="J20" s="17"/>
      <c r="K20" s="17"/>
      <c r="L20" s="17"/>
    </row>
    <row r="21" spans="1:9" ht="15" customHeight="1">
      <c r="A21" s="184">
        <v>9</v>
      </c>
      <c r="B21" s="127" t="s">
        <v>113</v>
      </c>
      <c r="C21" s="122" t="s">
        <v>372</v>
      </c>
      <c r="D21" s="184">
        <v>200</v>
      </c>
      <c r="E21" s="123"/>
      <c r="F21" s="182">
        <v>97000</v>
      </c>
      <c r="G21" s="182">
        <f aca="true" t="shared" si="2" ref="G21:H23">+G22</f>
        <v>97000</v>
      </c>
      <c r="H21" s="182">
        <f t="shared" si="2"/>
        <v>97000</v>
      </c>
      <c r="I21" s="55">
        <f>H21/G21*100</f>
        <v>100</v>
      </c>
    </row>
    <row r="22" spans="1:9" ht="37.5" customHeight="1">
      <c r="A22" s="184">
        <v>10</v>
      </c>
      <c r="B22" s="127" t="s">
        <v>114</v>
      </c>
      <c r="C22" s="122" t="s">
        <v>372</v>
      </c>
      <c r="D22" s="184">
        <v>240</v>
      </c>
      <c r="E22" s="123"/>
      <c r="F22" s="182">
        <v>97000</v>
      </c>
      <c r="G22" s="182">
        <f t="shared" si="2"/>
        <v>97000</v>
      </c>
      <c r="H22" s="182">
        <f t="shared" si="2"/>
        <v>97000</v>
      </c>
      <c r="I22" s="55">
        <f>H22/G22*100</f>
        <v>100</v>
      </c>
    </row>
    <row r="23" spans="1:9" ht="12">
      <c r="A23" s="184">
        <v>11</v>
      </c>
      <c r="B23" s="127" t="s">
        <v>140</v>
      </c>
      <c r="C23" s="122" t="s">
        <v>372</v>
      </c>
      <c r="D23" s="184">
        <v>240</v>
      </c>
      <c r="E23" s="123" t="s">
        <v>59</v>
      </c>
      <c r="F23" s="182">
        <v>97000</v>
      </c>
      <c r="G23" s="182">
        <f t="shared" si="2"/>
        <v>97000</v>
      </c>
      <c r="H23" s="182">
        <f t="shared" si="2"/>
        <v>97000</v>
      </c>
      <c r="I23" s="55">
        <f>H23/G23*100</f>
        <v>100</v>
      </c>
    </row>
    <row r="24" spans="1:9" ht="12">
      <c r="A24" s="184">
        <v>12</v>
      </c>
      <c r="B24" s="84" t="s">
        <v>18</v>
      </c>
      <c r="C24" s="122" t="s">
        <v>372</v>
      </c>
      <c r="D24" s="184">
        <v>240</v>
      </c>
      <c r="E24" s="123" t="s">
        <v>60</v>
      </c>
      <c r="F24" s="182">
        <v>97000</v>
      </c>
      <c r="G24" s="182">
        <v>97000</v>
      </c>
      <c r="H24" s="182">
        <v>97000</v>
      </c>
      <c r="I24" s="55">
        <f>H24/G24*100</f>
        <v>100</v>
      </c>
    </row>
    <row r="25" spans="1:12" s="6" customFormat="1" ht="74.25" customHeight="1">
      <c r="A25" s="184">
        <v>13</v>
      </c>
      <c r="B25" s="84" t="s">
        <v>236</v>
      </c>
      <c r="C25" s="122">
        <v>110081010</v>
      </c>
      <c r="D25" s="184"/>
      <c r="E25" s="123"/>
      <c r="F25" s="182">
        <f>F26</f>
        <v>456750</v>
      </c>
      <c r="G25" s="182">
        <f>G26</f>
        <v>457920.4</v>
      </c>
      <c r="H25" s="182">
        <f>H26</f>
        <v>457920.4</v>
      </c>
      <c r="I25" s="55">
        <f t="shared" si="0"/>
        <v>100</v>
      </c>
      <c r="J25" s="17"/>
      <c r="K25" s="17"/>
      <c r="L25" s="17"/>
    </row>
    <row r="26" spans="1:9" ht="15" customHeight="1">
      <c r="A26" s="184">
        <v>14</v>
      </c>
      <c r="B26" s="127" t="s">
        <v>113</v>
      </c>
      <c r="C26" s="122">
        <v>110081010</v>
      </c>
      <c r="D26" s="184">
        <v>200</v>
      </c>
      <c r="E26" s="123"/>
      <c r="F26" s="182">
        <f>+F27</f>
        <v>456750</v>
      </c>
      <c r="G26" s="182">
        <f aca="true" t="shared" si="3" ref="G26:H28">+G27</f>
        <v>457920.4</v>
      </c>
      <c r="H26" s="182">
        <f t="shared" si="3"/>
        <v>457920.4</v>
      </c>
      <c r="I26" s="55">
        <f t="shared" si="0"/>
        <v>100</v>
      </c>
    </row>
    <row r="27" spans="1:9" ht="27.75" customHeight="1">
      <c r="A27" s="184">
        <v>15</v>
      </c>
      <c r="B27" s="127" t="s">
        <v>114</v>
      </c>
      <c r="C27" s="122">
        <v>110081010</v>
      </c>
      <c r="D27" s="184">
        <v>240</v>
      </c>
      <c r="E27" s="123"/>
      <c r="F27" s="182">
        <f>+F28</f>
        <v>456750</v>
      </c>
      <c r="G27" s="182">
        <f t="shared" si="3"/>
        <v>457920.4</v>
      </c>
      <c r="H27" s="182">
        <f t="shared" si="3"/>
        <v>457920.4</v>
      </c>
      <c r="I27" s="55">
        <f t="shared" si="0"/>
        <v>100</v>
      </c>
    </row>
    <row r="28" spans="1:9" ht="12">
      <c r="A28" s="184">
        <v>16</v>
      </c>
      <c r="B28" s="127" t="s">
        <v>140</v>
      </c>
      <c r="C28" s="122">
        <v>110081010</v>
      </c>
      <c r="D28" s="184">
        <v>240</v>
      </c>
      <c r="E28" s="123" t="s">
        <v>59</v>
      </c>
      <c r="F28" s="182">
        <f>F29</f>
        <v>456750</v>
      </c>
      <c r="G28" s="182">
        <f t="shared" si="3"/>
        <v>457920.4</v>
      </c>
      <c r="H28" s="182">
        <f t="shared" si="3"/>
        <v>457920.4</v>
      </c>
      <c r="I28" s="55">
        <f t="shared" si="0"/>
        <v>100</v>
      </c>
    </row>
    <row r="29" spans="1:9" ht="12">
      <c r="A29" s="184">
        <v>17</v>
      </c>
      <c r="B29" s="84" t="s">
        <v>18</v>
      </c>
      <c r="C29" s="122">
        <v>110081010</v>
      </c>
      <c r="D29" s="184">
        <v>240</v>
      </c>
      <c r="E29" s="123" t="s">
        <v>60</v>
      </c>
      <c r="F29" s="182">
        <v>456750</v>
      </c>
      <c r="G29" s="182">
        <v>457920.4</v>
      </c>
      <c r="H29" s="182">
        <v>457920.4</v>
      </c>
      <c r="I29" s="55">
        <f t="shared" si="0"/>
        <v>100</v>
      </c>
    </row>
    <row r="30" spans="1:9" ht="65.25" customHeight="1">
      <c r="A30" s="184">
        <v>18</v>
      </c>
      <c r="B30" s="84" t="s">
        <v>344</v>
      </c>
      <c r="C30" s="122">
        <v>110081040</v>
      </c>
      <c r="D30" s="184"/>
      <c r="E30" s="123"/>
      <c r="F30" s="182">
        <v>44240</v>
      </c>
      <c r="G30" s="182">
        <v>190500</v>
      </c>
      <c r="H30" s="182">
        <v>190500</v>
      </c>
      <c r="I30" s="55">
        <f t="shared" si="0"/>
        <v>100</v>
      </c>
    </row>
    <row r="31" spans="1:9" ht="36.75" customHeight="1">
      <c r="A31" s="184">
        <v>19</v>
      </c>
      <c r="B31" s="124" t="s">
        <v>113</v>
      </c>
      <c r="C31" s="122">
        <v>110081040</v>
      </c>
      <c r="D31" s="184">
        <v>240</v>
      </c>
      <c r="E31" s="123"/>
      <c r="F31" s="182">
        <v>44240</v>
      </c>
      <c r="G31" s="182">
        <v>190500</v>
      </c>
      <c r="H31" s="182">
        <v>190500</v>
      </c>
      <c r="I31" s="55">
        <f t="shared" si="0"/>
        <v>100</v>
      </c>
    </row>
    <row r="32" spans="1:9" ht="29.25" customHeight="1">
      <c r="A32" s="184">
        <v>20</v>
      </c>
      <c r="B32" s="124" t="s">
        <v>114</v>
      </c>
      <c r="C32" s="122">
        <v>110081040</v>
      </c>
      <c r="D32" s="184">
        <v>243</v>
      </c>
      <c r="E32" s="123"/>
      <c r="F32" s="182">
        <v>44240</v>
      </c>
      <c r="G32" s="182">
        <v>190500</v>
      </c>
      <c r="H32" s="182">
        <v>190500</v>
      </c>
      <c r="I32" s="182">
        <v>144200</v>
      </c>
    </row>
    <row r="33" spans="1:9" ht="15" customHeight="1">
      <c r="A33" s="184">
        <v>21</v>
      </c>
      <c r="B33" s="128" t="s">
        <v>140</v>
      </c>
      <c r="C33" s="122">
        <v>110081040</v>
      </c>
      <c r="D33" s="184">
        <v>240</v>
      </c>
      <c r="E33" s="123" t="s">
        <v>59</v>
      </c>
      <c r="F33" s="182">
        <v>44240</v>
      </c>
      <c r="G33" s="182">
        <v>190500</v>
      </c>
      <c r="H33" s="182">
        <v>190500</v>
      </c>
      <c r="I33" s="182">
        <v>144200</v>
      </c>
    </row>
    <row r="34" spans="1:9" ht="15.75" customHeight="1">
      <c r="A34" s="184">
        <v>22</v>
      </c>
      <c r="B34" s="84" t="s">
        <v>18</v>
      </c>
      <c r="C34" s="122">
        <v>110081040</v>
      </c>
      <c r="D34" s="184">
        <v>244</v>
      </c>
      <c r="E34" s="123" t="s">
        <v>60</v>
      </c>
      <c r="F34" s="182">
        <v>44240</v>
      </c>
      <c r="G34" s="182">
        <v>190500</v>
      </c>
      <c r="H34" s="182">
        <v>190500</v>
      </c>
      <c r="I34" s="182">
        <v>144200</v>
      </c>
    </row>
    <row r="35" spans="1:9" ht="15.75" customHeight="1">
      <c r="A35" s="184">
        <v>23</v>
      </c>
      <c r="B35" s="84" t="s">
        <v>18</v>
      </c>
      <c r="C35" s="122">
        <v>110081040</v>
      </c>
      <c r="D35" s="184">
        <v>245</v>
      </c>
      <c r="E35" s="123" t="s">
        <v>60</v>
      </c>
      <c r="F35" s="182">
        <v>44240</v>
      </c>
      <c r="G35" s="182">
        <v>190500</v>
      </c>
      <c r="H35" s="182">
        <v>190500</v>
      </c>
      <c r="I35" s="55">
        <f t="shared" si="0"/>
        <v>100</v>
      </c>
    </row>
    <row r="36" spans="1:9" s="17" customFormat="1" ht="81.75" customHeight="1">
      <c r="A36" s="184">
        <v>24</v>
      </c>
      <c r="B36" s="84" t="s">
        <v>254</v>
      </c>
      <c r="C36" s="74">
        <f>C37</f>
        <v>110081050</v>
      </c>
      <c r="D36" s="184"/>
      <c r="E36" s="123"/>
      <c r="F36" s="182">
        <f>F37</f>
        <v>140000</v>
      </c>
      <c r="G36" s="182">
        <f>G37</f>
        <v>240000</v>
      </c>
      <c r="H36" s="182">
        <f>H37</f>
        <v>240000</v>
      </c>
      <c r="I36" s="55">
        <f t="shared" si="0"/>
        <v>100</v>
      </c>
    </row>
    <row r="37" spans="1:9" s="7" customFormat="1" ht="22.5">
      <c r="A37" s="184">
        <v>25</v>
      </c>
      <c r="B37" s="124" t="s">
        <v>113</v>
      </c>
      <c r="C37" s="74">
        <f>C38</f>
        <v>110081050</v>
      </c>
      <c r="D37" s="75">
        <v>200</v>
      </c>
      <c r="E37" s="123"/>
      <c r="F37" s="182">
        <f>+F38</f>
        <v>140000</v>
      </c>
      <c r="G37" s="182">
        <f aca="true" t="shared" si="4" ref="G37:H39">+G38</f>
        <v>240000</v>
      </c>
      <c r="H37" s="182">
        <f t="shared" si="4"/>
        <v>240000</v>
      </c>
      <c r="I37" s="55">
        <f t="shared" si="0"/>
        <v>100</v>
      </c>
    </row>
    <row r="38" spans="1:9" s="7" customFormat="1" ht="22.5">
      <c r="A38" s="184">
        <v>26</v>
      </c>
      <c r="B38" s="124" t="s">
        <v>114</v>
      </c>
      <c r="C38" s="74">
        <f>C39</f>
        <v>110081050</v>
      </c>
      <c r="D38" s="184">
        <v>240</v>
      </c>
      <c r="E38" s="123"/>
      <c r="F38" s="182">
        <f>+F39</f>
        <v>140000</v>
      </c>
      <c r="G38" s="182">
        <f t="shared" si="4"/>
        <v>240000</v>
      </c>
      <c r="H38" s="182">
        <f t="shared" si="4"/>
        <v>240000</v>
      </c>
      <c r="I38" s="55">
        <f t="shared" si="0"/>
        <v>100</v>
      </c>
    </row>
    <row r="39" spans="1:9" s="7" customFormat="1" ht="12">
      <c r="A39" s="184">
        <v>27</v>
      </c>
      <c r="B39" s="84" t="s">
        <v>11</v>
      </c>
      <c r="C39" s="74">
        <f>C40</f>
        <v>110081050</v>
      </c>
      <c r="D39" s="184">
        <v>200</v>
      </c>
      <c r="E39" s="123" t="s">
        <v>60</v>
      </c>
      <c r="F39" s="182">
        <f>+F40</f>
        <v>140000</v>
      </c>
      <c r="G39" s="182">
        <f t="shared" si="4"/>
        <v>240000</v>
      </c>
      <c r="H39" s="182">
        <f t="shared" si="4"/>
        <v>240000</v>
      </c>
      <c r="I39" s="55">
        <f t="shared" si="0"/>
        <v>100</v>
      </c>
    </row>
    <row r="40" spans="1:9" s="7" customFormat="1" ht="12">
      <c r="A40" s="184">
        <v>28</v>
      </c>
      <c r="B40" s="84" t="s">
        <v>28</v>
      </c>
      <c r="C40" s="74">
        <v>110081050</v>
      </c>
      <c r="D40" s="184">
        <v>240</v>
      </c>
      <c r="E40" s="123" t="s">
        <v>60</v>
      </c>
      <c r="F40" s="182">
        <v>140000</v>
      </c>
      <c r="G40" s="182">
        <v>240000</v>
      </c>
      <c r="H40" s="182">
        <v>240000</v>
      </c>
      <c r="I40" s="55">
        <f t="shared" si="0"/>
        <v>100</v>
      </c>
    </row>
    <row r="41" spans="1:9" s="17" customFormat="1" ht="74.25" customHeight="1">
      <c r="A41" s="184">
        <v>29</v>
      </c>
      <c r="B41" s="84" t="s">
        <v>345</v>
      </c>
      <c r="C41" s="122">
        <f>C42</f>
        <v>110081010</v>
      </c>
      <c r="D41" s="184"/>
      <c r="E41" s="123"/>
      <c r="F41" s="182">
        <f>F42+F46</f>
        <v>559609</v>
      </c>
      <c r="G41" s="182">
        <f>G42+G46</f>
        <v>555126.6900000001</v>
      </c>
      <c r="H41" s="182">
        <f>H42+H46</f>
        <v>555126.6900000001</v>
      </c>
      <c r="I41" s="55">
        <f t="shared" si="0"/>
        <v>100</v>
      </c>
    </row>
    <row r="42" spans="1:9" s="7" customFormat="1" ht="58.5" customHeight="1">
      <c r="A42" s="184">
        <v>30</v>
      </c>
      <c r="B42" s="84" t="s">
        <v>102</v>
      </c>
      <c r="C42" s="122">
        <f>C43</f>
        <v>110081010</v>
      </c>
      <c r="D42" s="184">
        <v>100</v>
      </c>
      <c r="E42" s="123"/>
      <c r="F42" s="182">
        <f>+F43</f>
        <v>559609</v>
      </c>
      <c r="G42" s="182">
        <f>+G43</f>
        <v>503097.03</v>
      </c>
      <c r="H42" s="182">
        <f>+H43</f>
        <v>503097.03</v>
      </c>
      <c r="I42" s="55">
        <f t="shared" si="0"/>
        <v>100</v>
      </c>
    </row>
    <row r="43" spans="1:9" s="7" customFormat="1" ht="33" customHeight="1">
      <c r="A43" s="184">
        <v>31</v>
      </c>
      <c r="B43" s="84" t="s">
        <v>103</v>
      </c>
      <c r="C43" s="122">
        <f>C44</f>
        <v>110081010</v>
      </c>
      <c r="D43" s="184">
        <v>120</v>
      </c>
      <c r="E43" s="123"/>
      <c r="F43" s="182">
        <v>559609</v>
      </c>
      <c r="G43" s="182">
        <f>G44</f>
        <v>503097.03</v>
      </c>
      <c r="H43" s="182">
        <f>H44</f>
        <v>503097.03</v>
      </c>
      <c r="I43" s="55">
        <f t="shared" si="0"/>
        <v>100</v>
      </c>
    </row>
    <row r="44" spans="1:9" s="7" customFormat="1" ht="14.25" customHeight="1">
      <c r="A44" s="184">
        <v>32</v>
      </c>
      <c r="B44" s="84" t="s">
        <v>11</v>
      </c>
      <c r="C44" s="122">
        <f>C45</f>
        <v>110081010</v>
      </c>
      <c r="D44" s="184">
        <v>120</v>
      </c>
      <c r="E44" s="123" t="s">
        <v>52</v>
      </c>
      <c r="F44" s="185">
        <f>F45</f>
        <v>559609</v>
      </c>
      <c r="G44" s="185">
        <f>G45</f>
        <v>503097.03</v>
      </c>
      <c r="H44" s="185">
        <f>H45</f>
        <v>503097.03</v>
      </c>
      <c r="I44" s="55">
        <f t="shared" si="0"/>
        <v>100</v>
      </c>
    </row>
    <row r="45" spans="1:9" s="7" customFormat="1" ht="12">
      <c r="A45" s="184">
        <v>33</v>
      </c>
      <c r="B45" s="84" t="s">
        <v>28</v>
      </c>
      <c r="C45" s="122">
        <v>110081010</v>
      </c>
      <c r="D45" s="184">
        <v>120</v>
      </c>
      <c r="E45" s="123" t="s">
        <v>56</v>
      </c>
      <c r="F45" s="182">
        <v>559609</v>
      </c>
      <c r="G45" s="182">
        <v>503097.03</v>
      </c>
      <c r="H45" s="182">
        <v>503097.03</v>
      </c>
      <c r="I45" s="55">
        <f>H45/G45*100</f>
        <v>100</v>
      </c>
    </row>
    <row r="46" spans="1:9" s="7" customFormat="1" ht="22.5">
      <c r="A46" s="184">
        <v>34</v>
      </c>
      <c r="B46" s="84" t="str">
        <f>B57</f>
        <v>Закупка товаров, работ и услуг для государственных (муниципальных) нужд</v>
      </c>
      <c r="C46" s="122">
        <v>110081010</v>
      </c>
      <c r="D46" s="184"/>
      <c r="E46" s="123"/>
      <c r="F46" s="182">
        <v>0</v>
      </c>
      <c r="G46" s="182">
        <v>52029.66</v>
      </c>
      <c r="H46" s="182">
        <v>52029.66</v>
      </c>
      <c r="I46" s="55">
        <f>H46/G46*100</f>
        <v>100</v>
      </c>
    </row>
    <row r="47" spans="1:9" s="7" customFormat="1" ht="26.25" customHeight="1">
      <c r="A47" s="184">
        <v>35</v>
      </c>
      <c r="B47" s="84" t="str">
        <f>B58</f>
        <v>Иные закупки товаров, работ и услуг для обеспечения государственных (муниципальных) нужд</v>
      </c>
      <c r="C47" s="122">
        <v>110081010</v>
      </c>
      <c r="D47" s="184">
        <v>200</v>
      </c>
      <c r="E47" s="123"/>
      <c r="F47" s="182">
        <v>0</v>
      </c>
      <c r="G47" s="182">
        <v>52029.66</v>
      </c>
      <c r="H47" s="182">
        <v>52029.66</v>
      </c>
      <c r="I47" s="55">
        <f>H47/G47*100</f>
        <v>100</v>
      </c>
    </row>
    <row r="48" spans="1:9" s="7" customFormat="1" ht="12">
      <c r="A48" s="184">
        <v>3</v>
      </c>
      <c r="B48" s="84" t="str">
        <f>B44</f>
        <v>Общегосударственные вопросы</v>
      </c>
      <c r="C48" s="122">
        <v>110081010</v>
      </c>
      <c r="D48" s="184">
        <v>200</v>
      </c>
      <c r="E48" s="123" t="s">
        <v>52</v>
      </c>
      <c r="F48" s="182">
        <v>0</v>
      </c>
      <c r="G48" s="182">
        <v>52029.66</v>
      </c>
      <c r="H48" s="182">
        <v>52029.66</v>
      </c>
      <c r="I48" s="55">
        <f>H48/G48*100</f>
        <v>100</v>
      </c>
    </row>
    <row r="49" spans="1:9" s="7" customFormat="1" ht="12">
      <c r="A49" s="184">
        <v>6</v>
      </c>
      <c r="B49" s="84" t="str">
        <f>B45</f>
        <v>Другие общегосударственные вопросы</v>
      </c>
      <c r="C49" s="122">
        <v>110081010</v>
      </c>
      <c r="D49" s="184">
        <v>240</v>
      </c>
      <c r="E49" s="123" t="s">
        <v>56</v>
      </c>
      <c r="F49" s="182">
        <v>0</v>
      </c>
      <c r="G49" s="182">
        <v>52029.66</v>
      </c>
      <c r="H49" s="182">
        <v>52029.66</v>
      </c>
      <c r="I49" s="55">
        <f>H49/G49*100</f>
        <v>100</v>
      </c>
    </row>
    <row r="50" spans="1:9" s="17" customFormat="1" ht="73.5" customHeight="1">
      <c r="A50" s="184">
        <v>37</v>
      </c>
      <c r="B50" s="84" t="s">
        <v>346</v>
      </c>
      <c r="C50" s="122">
        <f>C51</f>
        <v>110081060</v>
      </c>
      <c r="D50" s="184"/>
      <c r="E50" s="123"/>
      <c r="F50" s="182">
        <f>+F52</f>
        <v>26648</v>
      </c>
      <c r="G50" s="182">
        <f>+G52</f>
        <v>12070.39</v>
      </c>
      <c r="H50" s="182">
        <f>+H52</f>
        <v>12070.39</v>
      </c>
      <c r="I50" s="55">
        <f t="shared" si="0"/>
        <v>100</v>
      </c>
    </row>
    <row r="51" spans="1:9" s="7" customFormat="1" ht="60" customHeight="1">
      <c r="A51" s="184">
        <v>38</v>
      </c>
      <c r="B51" s="84" t="s">
        <v>102</v>
      </c>
      <c r="C51" s="122">
        <f>C52</f>
        <v>110081060</v>
      </c>
      <c r="D51" s="184">
        <v>100</v>
      </c>
      <c r="E51" s="123"/>
      <c r="F51" s="182">
        <f>+F52</f>
        <v>26648</v>
      </c>
      <c r="G51" s="182">
        <f>+G52</f>
        <v>12070.39</v>
      </c>
      <c r="H51" s="182">
        <f>+H52</f>
        <v>12070.39</v>
      </c>
      <c r="I51" s="55">
        <f t="shared" si="0"/>
        <v>100</v>
      </c>
    </row>
    <row r="52" spans="1:9" s="7" customFormat="1" ht="33.75" customHeight="1">
      <c r="A52" s="184">
        <v>39</v>
      </c>
      <c r="B52" s="84" t="s">
        <v>103</v>
      </c>
      <c r="C52" s="122">
        <f>C53</f>
        <v>110081060</v>
      </c>
      <c r="D52" s="184">
        <v>120</v>
      </c>
      <c r="E52" s="123"/>
      <c r="F52" s="182">
        <f aca="true" t="shared" si="5" ref="F52:H53">F53</f>
        <v>26648</v>
      </c>
      <c r="G52" s="182">
        <f t="shared" si="5"/>
        <v>12070.39</v>
      </c>
      <c r="H52" s="182">
        <f t="shared" si="5"/>
        <v>12070.39</v>
      </c>
      <c r="I52" s="55">
        <f t="shared" si="0"/>
        <v>100</v>
      </c>
    </row>
    <row r="53" spans="1:9" s="7" customFormat="1" ht="14.25" customHeight="1">
      <c r="A53" s="184">
        <v>40</v>
      </c>
      <c r="B53" s="84" t="s">
        <v>11</v>
      </c>
      <c r="C53" s="122">
        <f>C54</f>
        <v>110081060</v>
      </c>
      <c r="D53" s="184">
        <v>120</v>
      </c>
      <c r="E53" s="123" t="s">
        <v>52</v>
      </c>
      <c r="F53" s="185">
        <f t="shared" si="5"/>
        <v>26648</v>
      </c>
      <c r="G53" s="185">
        <f t="shared" si="5"/>
        <v>12070.39</v>
      </c>
      <c r="H53" s="185">
        <f t="shared" si="5"/>
        <v>12070.39</v>
      </c>
      <c r="I53" s="55">
        <f t="shared" si="0"/>
        <v>100</v>
      </c>
    </row>
    <row r="54" spans="1:9" s="7" customFormat="1" ht="12">
      <c r="A54" s="184">
        <v>41</v>
      </c>
      <c r="B54" s="84" t="s">
        <v>28</v>
      </c>
      <c r="C54" s="122">
        <v>110081060</v>
      </c>
      <c r="D54" s="184">
        <v>120</v>
      </c>
      <c r="E54" s="123" t="s">
        <v>56</v>
      </c>
      <c r="F54" s="182">
        <v>26648</v>
      </c>
      <c r="G54" s="182">
        <v>12070.39</v>
      </c>
      <c r="H54" s="182">
        <v>12070.39</v>
      </c>
      <c r="I54" s="55">
        <f t="shared" si="0"/>
        <v>100</v>
      </c>
    </row>
    <row r="55" spans="1:9" s="31" customFormat="1" ht="33" customHeight="1">
      <c r="A55" s="184">
        <v>42</v>
      </c>
      <c r="B55" s="124" t="s">
        <v>237</v>
      </c>
      <c r="C55" s="122">
        <v>120000000</v>
      </c>
      <c r="D55" s="184"/>
      <c r="E55" s="123"/>
      <c r="F55" s="182">
        <f>F56+F61+F66+F76</f>
        <v>3522806</v>
      </c>
      <c r="G55" s="182">
        <f>G56+G61+G66+G76+G71</f>
        <v>8176038.3</v>
      </c>
      <c r="H55" s="182">
        <f>H56+H61+H66+H76+H71</f>
        <v>8176038.3</v>
      </c>
      <c r="I55" s="55">
        <f t="shared" si="0"/>
        <v>100</v>
      </c>
    </row>
    <row r="56" spans="1:12" s="6" customFormat="1" ht="84" customHeight="1">
      <c r="A56" s="184">
        <v>43</v>
      </c>
      <c r="B56" s="129" t="s">
        <v>317</v>
      </c>
      <c r="C56" s="130" t="s">
        <v>220</v>
      </c>
      <c r="D56" s="184"/>
      <c r="E56" s="123"/>
      <c r="F56" s="182">
        <f aca="true" t="shared" si="6" ref="F56:H59">F57</f>
        <v>227851</v>
      </c>
      <c r="G56" s="182">
        <f t="shared" si="6"/>
        <v>227851</v>
      </c>
      <c r="H56" s="182">
        <f t="shared" si="6"/>
        <v>227851</v>
      </c>
      <c r="I56" s="55">
        <f t="shared" si="0"/>
        <v>100</v>
      </c>
      <c r="J56" s="17"/>
      <c r="K56" s="17"/>
      <c r="L56" s="17"/>
    </row>
    <row r="57" spans="1:12" s="6" customFormat="1" ht="30.75" customHeight="1">
      <c r="A57" s="184">
        <v>44</v>
      </c>
      <c r="B57" s="84" t="s">
        <v>113</v>
      </c>
      <c r="C57" s="130" t="s">
        <v>220</v>
      </c>
      <c r="D57" s="184">
        <v>200</v>
      </c>
      <c r="E57" s="123"/>
      <c r="F57" s="182">
        <f t="shared" si="6"/>
        <v>227851</v>
      </c>
      <c r="G57" s="182">
        <f t="shared" si="6"/>
        <v>227851</v>
      </c>
      <c r="H57" s="182">
        <f t="shared" si="6"/>
        <v>227851</v>
      </c>
      <c r="I57" s="55">
        <f t="shared" si="0"/>
        <v>100</v>
      </c>
      <c r="J57" s="17"/>
      <c r="K57" s="17"/>
      <c r="L57" s="17"/>
    </row>
    <row r="58" spans="1:12" s="6" customFormat="1" ht="27" customHeight="1">
      <c r="A58" s="184">
        <v>45</v>
      </c>
      <c r="B58" s="84" t="s">
        <v>114</v>
      </c>
      <c r="C58" s="130" t="s">
        <v>220</v>
      </c>
      <c r="D58" s="184">
        <v>240</v>
      </c>
      <c r="E58" s="123"/>
      <c r="F58" s="182">
        <f t="shared" si="6"/>
        <v>227851</v>
      </c>
      <c r="G58" s="182">
        <f t="shared" si="6"/>
        <v>227851</v>
      </c>
      <c r="H58" s="182">
        <f t="shared" si="6"/>
        <v>227851</v>
      </c>
      <c r="I58" s="55">
        <f t="shared" si="0"/>
        <v>100</v>
      </c>
      <c r="J58" s="17"/>
      <c r="K58" s="17"/>
      <c r="L58" s="17"/>
    </row>
    <row r="59" spans="1:12" s="6" customFormat="1" ht="15.75" customHeight="1">
      <c r="A59" s="184">
        <v>46</v>
      </c>
      <c r="B59" s="124" t="s">
        <v>66</v>
      </c>
      <c r="C59" s="130" t="s">
        <v>220</v>
      </c>
      <c r="D59" s="184">
        <v>240</v>
      </c>
      <c r="E59" s="123" t="s">
        <v>67</v>
      </c>
      <c r="F59" s="182">
        <f t="shared" si="6"/>
        <v>227851</v>
      </c>
      <c r="G59" s="182">
        <f t="shared" si="6"/>
        <v>227851</v>
      </c>
      <c r="H59" s="182">
        <f t="shared" si="6"/>
        <v>227851</v>
      </c>
      <c r="I59" s="55">
        <f t="shared" si="0"/>
        <v>100</v>
      </c>
      <c r="J59" s="17"/>
      <c r="K59" s="17"/>
      <c r="L59" s="17"/>
    </row>
    <row r="60" spans="1:12" s="6" customFormat="1" ht="15.75" customHeight="1">
      <c r="A60" s="184">
        <v>47</v>
      </c>
      <c r="B60" s="124" t="s">
        <v>86</v>
      </c>
      <c r="C60" s="130" t="s">
        <v>220</v>
      </c>
      <c r="D60" s="184">
        <v>240</v>
      </c>
      <c r="E60" s="123" t="s">
        <v>92</v>
      </c>
      <c r="F60" s="182">
        <v>227851</v>
      </c>
      <c r="G60" s="182">
        <v>227851</v>
      </c>
      <c r="H60" s="182">
        <v>227851</v>
      </c>
      <c r="I60" s="55">
        <f t="shared" si="0"/>
        <v>100</v>
      </c>
      <c r="J60" s="17"/>
      <c r="K60" s="17"/>
      <c r="L60" s="17"/>
    </row>
    <row r="61" spans="1:9" ht="69.75" customHeight="1">
      <c r="A61" s="184">
        <v>48</v>
      </c>
      <c r="B61" s="84" t="s">
        <v>239</v>
      </c>
      <c r="C61" s="122">
        <v>120081090</v>
      </c>
      <c r="D61" s="184"/>
      <c r="E61" s="123"/>
      <c r="F61" s="182">
        <f aca="true" t="shared" si="7" ref="F61:H62">+F62</f>
        <v>153100</v>
      </c>
      <c r="G61" s="182">
        <f t="shared" si="7"/>
        <v>136895.1</v>
      </c>
      <c r="H61" s="182">
        <f t="shared" si="7"/>
        <v>136895.1</v>
      </c>
      <c r="I61" s="55">
        <f t="shared" si="0"/>
        <v>100</v>
      </c>
    </row>
    <row r="62" spans="1:9" ht="33.75" customHeight="1">
      <c r="A62" s="184">
        <v>49</v>
      </c>
      <c r="B62" s="124" t="s">
        <v>113</v>
      </c>
      <c r="C62" s="122">
        <v>120081090</v>
      </c>
      <c r="D62" s="184">
        <v>200</v>
      </c>
      <c r="E62" s="123"/>
      <c r="F62" s="182">
        <f t="shared" si="7"/>
        <v>153100</v>
      </c>
      <c r="G62" s="182">
        <f t="shared" si="7"/>
        <v>136895.1</v>
      </c>
      <c r="H62" s="182">
        <f t="shared" si="7"/>
        <v>136895.1</v>
      </c>
      <c r="I62" s="55">
        <f t="shared" si="0"/>
        <v>100</v>
      </c>
    </row>
    <row r="63" spans="1:9" ht="36.75" customHeight="1">
      <c r="A63" s="184">
        <v>50</v>
      </c>
      <c r="B63" s="84" t="s">
        <v>114</v>
      </c>
      <c r="C63" s="122">
        <v>120081090</v>
      </c>
      <c r="D63" s="184">
        <v>240</v>
      </c>
      <c r="E63" s="123"/>
      <c r="F63" s="182">
        <f>F64</f>
        <v>153100</v>
      </c>
      <c r="G63" s="182">
        <f>G64</f>
        <v>136895.1</v>
      </c>
      <c r="H63" s="182">
        <f>H64</f>
        <v>136895.1</v>
      </c>
      <c r="I63" s="55">
        <f t="shared" si="0"/>
        <v>100</v>
      </c>
    </row>
    <row r="64" spans="1:9" ht="12">
      <c r="A64" s="184">
        <v>51</v>
      </c>
      <c r="B64" s="124" t="s">
        <v>66</v>
      </c>
      <c r="C64" s="122">
        <v>120081090</v>
      </c>
      <c r="D64" s="184">
        <v>240</v>
      </c>
      <c r="E64" s="123" t="s">
        <v>67</v>
      </c>
      <c r="F64" s="182">
        <f>+F65</f>
        <v>153100</v>
      </c>
      <c r="G64" s="182">
        <f>+G65</f>
        <v>136895.1</v>
      </c>
      <c r="H64" s="182">
        <f>+H65</f>
        <v>136895.1</v>
      </c>
      <c r="I64" s="55">
        <f t="shared" si="0"/>
        <v>100</v>
      </c>
    </row>
    <row r="65" spans="1:9" ht="12">
      <c r="A65" s="184">
        <v>52</v>
      </c>
      <c r="B65" s="124" t="s">
        <v>86</v>
      </c>
      <c r="C65" s="122">
        <v>120081090</v>
      </c>
      <c r="D65" s="184">
        <v>240</v>
      </c>
      <c r="E65" s="123" t="s">
        <v>92</v>
      </c>
      <c r="F65" s="182">
        <v>153100</v>
      </c>
      <c r="G65" s="182">
        <v>136895.1</v>
      </c>
      <c r="H65" s="182">
        <v>136895.1</v>
      </c>
      <c r="I65" s="55">
        <f t="shared" si="0"/>
        <v>100</v>
      </c>
    </row>
    <row r="66" spans="1:12" s="6" customFormat="1" ht="88.5" customHeight="1">
      <c r="A66" s="184">
        <v>53</v>
      </c>
      <c r="B66" s="129" t="s">
        <v>318</v>
      </c>
      <c r="C66" s="130">
        <v>120082120</v>
      </c>
      <c r="D66" s="184"/>
      <c r="E66" s="123"/>
      <c r="F66" s="182">
        <f aca="true" t="shared" si="8" ref="F66:H69">F67</f>
        <v>619861</v>
      </c>
      <c r="G66" s="182">
        <f t="shared" si="8"/>
        <v>1129926.2</v>
      </c>
      <c r="H66" s="182">
        <f>H67</f>
        <v>1129926.2</v>
      </c>
      <c r="I66" s="55">
        <f>H66/G66*100</f>
        <v>100</v>
      </c>
      <c r="J66" s="17"/>
      <c r="K66" s="17"/>
      <c r="L66" s="17"/>
    </row>
    <row r="67" spans="1:12" s="6" customFormat="1" ht="30.75" customHeight="1">
      <c r="A67" s="184">
        <v>54</v>
      </c>
      <c r="B67" s="84" t="s">
        <v>113</v>
      </c>
      <c r="C67" s="130">
        <v>120082120</v>
      </c>
      <c r="D67" s="184">
        <v>200</v>
      </c>
      <c r="E67" s="123"/>
      <c r="F67" s="182">
        <f t="shared" si="8"/>
        <v>619861</v>
      </c>
      <c r="G67" s="182">
        <f t="shared" si="8"/>
        <v>1129926.2</v>
      </c>
      <c r="H67" s="182">
        <f t="shared" si="8"/>
        <v>1129926.2</v>
      </c>
      <c r="I67" s="55">
        <f>H67/G67*100</f>
        <v>100</v>
      </c>
      <c r="J67" s="17"/>
      <c r="K67" s="17"/>
      <c r="L67" s="17"/>
    </row>
    <row r="68" spans="1:12" s="6" customFormat="1" ht="27" customHeight="1">
      <c r="A68" s="184">
        <v>55</v>
      </c>
      <c r="B68" s="84" t="s">
        <v>114</v>
      </c>
      <c r="C68" s="130">
        <v>120082120</v>
      </c>
      <c r="D68" s="184">
        <v>240</v>
      </c>
      <c r="E68" s="123"/>
      <c r="F68" s="182">
        <f t="shared" si="8"/>
        <v>619861</v>
      </c>
      <c r="G68" s="182">
        <f t="shared" si="8"/>
        <v>1129926.2</v>
      </c>
      <c r="H68" s="182">
        <f t="shared" si="8"/>
        <v>1129926.2</v>
      </c>
      <c r="I68" s="55">
        <f>H68/G68*100</f>
        <v>100</v>
      </c>
      <c r="J68" s="17"/>
      <c r="K68" s="17"/>
      <c r="L68" s="17"/>
    </row>
    <row r="69" spans="1:12" s="6" customFormat="1" ht="15.75" customHeight="1">
      <c r="A69" s="184">
        <v>56</v>
      </c>
      <c r="B69" s="124" t="s">
        <v>66</v>
      </c>
      <c r="C69" s="130">
        <f>C70</f>
        <v>120082120</v>
      </c>
      <c r="D69" s="184">
        <v>240</v>
      </c>
      <c r="E69" s="123" t="s">
        <v>67</v>
      </c>
      <c r="F69" s="182">
        <f t="shared" si="8"/>
        <v>619861</v>
      </c>
      <c r="G69" s="182">
        <f t="shared" si="8"/>
        <v>1129926.2</v>
      </c>
      <c r="H69" s="182">
        <f t="shared" si="8"/>
        <v>1129926.2</v>
      </c>
      <c r="I69" s="55">
        <f>H69/G69*100</f>
        <v>100</v>
      </c>
      <c r="J69" s="17"/>
      <c r="K69" s="17"/>
      <c r="L69" s="17"/>
    </row>
    <row r="70" spans="1:12" s="6" customFormat="1" ht="15.75" customHeight="1">
      <c r="A70" s="184">
        <v>57</v>
      </c>
      <c r="B70" s="124" t="s">
        <v>86</v>
      </c>
      <c r="C70" s="130">
        <v>120082120</v>
      </c>
      <c r="D70" s="184">
        <v>240</v>
      </c>
      <c r="E70" s="123" t="s">
        <v>92</v>
      </c>
      <c r="F70" s="182">
        <v>619861</v>
      </c>
      <c r="G70" s="182">
        <v>1129926.2</v>
      </c>
      <c r="H70" s="182">
        <v>1129926.2</v>
      </c>
      <c r="I70" s="55">
        <f>H70/G70*100</f>
        <v>100</v>
      </c>
      <c r="J70" s="17"/>
      <c r="K70" s="17"/>
      <c r="L70" s="17"/>
    </row>
    <row r="71" spans="1:12" s="6" customFormat="1" ht="88.5" customHeight="1">
      <c r="A71" s="184">
        <v>58</v>
      </c>
      <c r="B71" s="143" t="s">
        <v>381</v>
      </c>
      <c r="C71" s="130" t="s">
        <v>373</v>
      </c>
      <c r="D71" s="184"/>
      <c r="E71" s="123"/>
      <c r="F71" s="182">
        <f aca="true" t="shared" si="9" ref="F71:H74">F72</f>
        <v>0</v>
      </c>
      <c r="G71" s="182">
        <f t="shared" si="9"/>
        <v>4148732</v>
      </c>
      <c r="H71" s="182">
        <f t="shared" si="9"/>
        <v>4148732</v>
      </c>
      <c r="I71" s="55">
        <f aca="true" t="shared" si="10" ref="I71:I123">H71/G71*100</f>
        <v>100</v>
      </c>
      <c r="J71" s="17"/>
      <c r="K71" s="17"/>
      <c r="L71" s="17"/>
    </row>
    <row r="72" spans="1:12" s="6" customFormat="1" ht="30.75" customHeight="1">
      <c r="A72" s="184">
        <v>59</v>
      </c>
      <c r="B72" s="84" t="s">
        <v>113</v>
      </c>
      <c r="C72" s="130" t="s">
        <v>373</v>
      </c>
      <c r="D72" s="184">
        <v>200</v>
      </c>
      <c r="E72" s="123"/>
      <c r="F72" s="182">
        <f t="shared" si="9"/>
        <v>0</v>
      </c>
      <c r="G72" s="182">
        <f t="shared" si="9"/>
        <v>4148732</v>
      </c>
      <c r="H72" s="182">
        <f t="shared" si="9"/>
        <v>4148732</v>
      </c>
      <c r="I72" s="55">
        <f t="shared" si="10"/>
        <v>100</v>
      </c>
      <c r="J72" s="17"/>
      <c r="K72" s="17"/>
      <c r="L72" s="17"/>
    </row>
    <row r="73" spans="1:12" s="6" customFormat="1" ht="27" customHeight="1">
      <c r="A73" s="184">
        <v>60</v>
      </c>
      <c r="B73" s="84" t="s">
        <v>114</v>
      </c>
      <c r="C73" s="130" t="s">
        <v>373</v>
      </c>
      <c r="D73" s="184">
        <v>240</v>
      </c>
      <c r="E73" s="123"/>
      <c r="F73" s="182">
        <f t="shared" si="9"/>
        <v>0</v>
      </c>
      <c r="G73" s="182">
        <f t="shared" si="9"/>
        <v>4148732</v>
      </c>
      <c r="H73" s="182">
        <f t="shared" si="9"/>
        <v>4148732</v>
      </c>
      <c r="I73" s="55">
        <f t="shared" si="10"/>
        <v>100</v>
      </c>
      <c r="J73" s="17"/>
      <c r="K73" s="17"/>
      <c r="L73" s="17"/>
    </row>
    <row r="74" spans="1:12" s="6" customFormat="1" ht="15.75" customHeight="1">
      <c r="A74" s="184">
        <v>61</v>
      </c>
      <c r="B74" s="124" t="s">
        <v>66</v>
      </c>
      <c r="C74" s="130" t="s">
        <v>373</v>
      </c>
      <c r="D74" s="184">
        <v>240</v>
      </c>
      <c r="E74" s="123" t="s">
        <v>67</v>
      </c>
      <c r="F74" s="182">
        <f t="shared" si="9"/>
        <v>0</v>
      </c>
      <c r="G74" s="182">
        <f t="shared" si="9"/>
        <v>4148732</v>
      </c>
      <c r="H74" s="182">
        <f t="shared" si="9"/>
        <v>4148732</v>
      </c>
      <c r="I74" s="55">
        <f t="shared" si="10"/>
        <v>100</v>
      </c>
      <c r="J74" s="17"/>
      <c r="K74" s="17"/>
      <c r="L74" s="17"/>
    </row>
    <row r="75" spans="1:12" s="6" customFormat="1" ht="15.75" customHeight="1">
      <c r="A75" s="184">
        <v>62</v>
      </c>
      <c r="B75" s="124" t="s">
        <v>86</v>
      </c>
      <c r="C75" s="130" t="s">
        <v>373</v>
      </c>
      <c r="D75" s="184">
        <v>240</v>
      </c>
      <c r="E75" s="123" t="s">
        <v>92</v>
      </c>
      <c r="F75" s="182">
        <v>0</v>
      </c>
      <c r="G75" s="182">
        <v>4148732</v>
      </c>
      <c r="H75" s="182">
        <v>4148732</v>
      </c>
      <c r="I75" s="55">
        <f t="shared" si="10"/>
        <v>100</v>
      </c>
      <c r="J75" s="17"/>
      <c r="K75" s="17"/>
      <c r="L75" s="17"/>
    </row>
    <row r="76" spans="1:12" s="6" customFormat="1" ht="87" customHeight="1">
      <c r="A76" s="184">
        <v>63</v>
      </c>
      <c r="B76" s="143" t="s">
        <v>381</v>
      </c>
      <c r="C76" s="130" t="s">
        <v>371</v>
      </c>
      <c r="D76" s="184"/>
      <c r="E76" s="123"/>
      <c r="F76" s="182">
        <v>2521994</v>
      </c>
      <c r="G76" s="182">
        <v>2532634</v>
      </c>
      <c r="H76" s="182">
        <v>2532634</v>
      </c>
      <c r="I76" s="55">
        <f t="shared" si="10"/>
        <v>100</v>
      </c>
      <c r="J76" s="17"/>
      <c r="K76" s="17"/>
      <c r="L76" s="17"/>
    </row>
    <row r="77" spans="1:12" s="6" customFormat="1" ht="39" customHeight="1">
      <c r="A77" s="184">
        <v>64</v>
      </c>
      <c r="B77" s="124" t="str">
        <f>B72</f>
        <v>Закупка товаров, работ и услуг для государственных (муниципальных) нужд</v>
      </c>
      <c r="C77" s="130" t="s">
        <v>371</v>
      </c>
      <c r="D77" s="184">
        <v>200</v>
      </c>
      <c r="E77" s="123"/>
      <c r="F77" s="182">
        <v>2521994</v>
      </c>
      <c r="G77" s="182">
        <v>2532634</v>
      </c>
      <c r="H77" s="182">
        <v>2532634</v>
      </c>
      <c r="I77" s="55">
        <f t="shared" si="10"/>
        <v>100</v>
      </c>
      <c r="J77" s="17"/>
      <c r="K77" s="17"/>
      <c r="L77" s="17"/>
    </row>
    <row r="78" spans="1:12" s="6" customFormat="1" ht="32.25" customHeight="1">
      <c r="A78" s="184">
        <v>65</v>
      </c>
      <c r="B78" s="124" t="str">
        <f>B73</f>
        <v>Иные закупки товаров, работ и услуг для обеспечения государственных (муниципальных) нужд</v>
      </c>
      <c r="C78" s="130" t="s">
        <v>371</v>
      </c>
      <c r="D78" s="184">
        <v>240</v>
      </c>
      <c r="E78" s="123"/>
      <c r="F78" s="182">
        <v>2521994</v>
      </c>
      <c r="G78" s="182">
        <v>2532634</v>
      </c>
      <c r="H78" s="182">
        <v>2532634</v>
      </c>
      <c r="I78" s="55">
        <f t="shared" si="10"/>
        <v>100</v>
      </c>
      <c r="J78" s="17"/>
      <c r="K78" s="17"/>
      <c r="L78" s="17"/>
    </row>
    <row r="79" spans="1:12" s="6" customFormat="1" ht="15.75" customHeight="1">
      <c r="A79" s="184">
        <v>66</v>
      </c>
      <c r="B79" s="124" t="str">
        <f>B74</f>
        <v>Национальная экономика</v>
      </c>
      <c r="C79" s="130" t="s">
        <v>371</v>
      </c>
      <c r="D79" s="184">
        <v>240</v>
      </c>
      <c r="E79" s="123" t="s">
        <v>67</v>
      </c>
      <c r="F79" s="182">
        <v>2521994</v>
      </c>
      <c r="G79" s="182">
        <v>2532634</v>
      </c>
      <c r="H79" s="182">
        <v>2532634</v>
      </c>
      <c r="I79" s="55">
        <f t="shared" si="10"/>
        <v>100</v>
      </c>
      <c r="J79" s="17"/>
      <c r="K79" s="17"/>
      <c r="L79" s="17"/>
    </row>
    <row r="80" spans="1:12" s="6" customFormat="1" ht="15.75" customHeight="1">
      <c r="A80" s="184">
        <v>67</v>
      </c>
      <c r="B80" s="124" t="str">
        <f>B75</f>
        <v>Дорожное хозяйство (дорожные фонды)</v>
      </c>
      <c r="C80" s="130" t="s">
        <v>371</v>
      </c>
      <c r="D80" s="184">
        <v>240</v>
      </c>
      <c r="E80" s="123" t="s">
        <v>92</v>
      </c>
      <c r="F80" s="182">
        <v>2521994</v>
      </c>
      <c r="G80" s="182">
        <v>2532634</v>
      </c>
      <c r="H80" s="182">
        <v>2532634</v>
      </c>
      <c r="I80" s="55">
        <f t="shared" si="10"/>
        <v>100</v>
      </c>
      <c r="J80" s="17"/>
      <c r="K80" s="17"/>
      <c r="L80" s="17"/>
    </row>
    <row r="81" spans="1:9" s="31" customFormat="1" ht="37.5" customHeight="1">
      <c r="A81" s="184">
        <v>68</v>
      </c>
      <c r="B81" s="178" t="s">
        <v>382</v>
      </c>
      <c r="C81" s="131" t="s">
        <v>177</v>
      </c>
      <c r="D81" s="184"/>
      <c r="E81" s="123"/>
      <c r="F81" s="182">
        <f>F82+F87+F92</f>
        <v>182776</v>
      </c>
      <c r="G81" s="182">
        <f>G82+G87+G92</f>
        <v>185104.2</v>
      </c>
      <c r="H81" s="182">
        <f>H82+H87+H92</f>
        <v>185104.2</v>
      </c>
      <c r="I81" s="55">
        <f t="shared" si="10"/>
        <v>100</v>
      </c>
    </row>
    <row r="82" spans="1:12" s="6" customFormat="1" ht="66" customHeight="1">
      <c r="A82" s="184">
        <v>69</v>
      </c>
      <c r="B82" s="84" t="s">
        <v>420</v>
      </c>
      <c r="C82" s="131" t="s">
        <v>178</v>
      </c>
      <c r="D82" s="184"/>
      <c r="E82" s="123"/>
      <c r="F82" s="182">
        <f aca="true" t="shared" si="11" ref="F82:H83">F83</f>
        <v>105300</v>
      </c>
      <c r="G82" s="182">
        <f t="shared" si="11"/>
        <v>105300</v>
      </c>
      <c r="H82" s="182">
        <f t="shared" si="11"/>
        <v>105300</v>
      </c>
      <c r="I82" s="55">
        <f t="shared" si="10"/>
        <v>100</v>
      </c>
      <c r="J82" s="17"/>
      <c r="K82" s="17"/>
      <c r="L82" s="17"/>
    </row>
    <row r="83" spans="1:12" s="6" customFormat="1" ht="26.25" customHeight="1">
      <c r="A83" s="184">
        <v>70</v>
      </c>
      <c r="B83" s="84" t="s">
        <v>113</v>
      </c>
      <c r="C83" s="131" t="s">
        <v>178</v>
      </c>
      <c r="D83" s="184">
        <v>200</v>
      </c>
      <c r="E83" s="123"/>
      <c r="F83" s="182">
        <f t="shared" si="11"/>
        <v>105300</v>
      </c>
      <c r="G83" s="182">
        <f t="shared" si="11"/>
        <v>105300</v>
      </c>
      <c r="H83" s="182">
        <f t="shared" si="11"/>
        <v>105300</v>
      </c>
      <c r="I83" s="55">
        <f t="shared" si="10"/>
        <v>100</v>
      </c>
      <c r="J83" s="17"/>
      <c r="K83" s="17"/>
      <c r="L83" s="17"/>
    </row>
    <row r="84" spans="1:12" s="6" customFormat="1" ht="27" customHeight="1">
      <c r="A84" s="184">
        <v>71</v>
      </c>
      <c r="B84" s="84" t="s">
        <v>114</v>
      </c>
      <c r="C84" s="131" t="s">
        <v>178</v>
      </c>
      <c r="D84" s="184">
        <v>240</v>
      </c>
      <c r="E84" s="123"/>
      <c r="F84" s="182">
        <f>+F85</f>
        <v>105300</v>
      </c>
      <c r="G84" s="182">
        <f aca="true" t="shared" si="12" ref="G84:H87">+G85</f>
        <v>105300</v>
      </c>
      <c r="H84" s="182">
        <f t="shared" si="12"/>
        <v>105300</v>
      </c>
      <c r="I84" s="55">
        <f t="shared" si="10"/>
        <v>100</v>
      </c>
      <c r="J84" s="17"/>
      <c r="K84" s="17"/>
      <c r="L84" s="17"/>
    </row>
    <row r="85" spans="1:12" s="6" customFormat="1" ht="14.25" customHeight="1">
      <c r="A85" s="184">
        <v>72</v>
      </c>
      <c r="B85" s="124" t="s">
        <v>167</v>
      </c>
      <c r="C85" s="131" t="s">
        <v>178</v>
      </c>
      <c r="D85" s="184">
        <v>240</v>
      </c>
      <c r="E85" s="123" t="s">
        <v>8</v>
      </c>
      <c r="F85" s="182">
        <f>+F86</f>
        <v>105300</v>
      </c>
      <c r="G85" s="182">
        <f t="shared" si="12"/>
        <v>105300</v>
      </c>
      <c r="H85" s="182">
        <f t="shared" si="12"/>
        <v>105300</v>
      </c>
      <c r="I85" s="55">
        <f t="shared" si="10"/>
        <v>100</v>
      </c>
      <c r="J85" s="17"/>
      <c r="K85" s="17"/>
      <c r="L85" s="17"/>
    </row>
    <row r="86" spans="1:12" s="6" customFormat="1" ht="14.25" customHeight="1">
      <c r="A86" s="184">
        <v>73</v>
      </c>
      <c r="B86" s="84" t="s">
        <v>176</v>
      </c>
      <c r="C86" s="131" t="s">
        <v>178</v>
      </c>
      <c r="D86" s="184">
        <v>240</v>
      </c>
      <c r="E86" s="123" t="s">
        <v>179</v>
      </c>
      <c r="F86" s="182">
        <v>105300</v>
      </c>
      <c r="G86" s="182">
        <v>105300</v>
      </c>
      <c r="H86" s="182">
        <v>105300</v>
      </c>
      <c r="I86" s="55">
        <f t="shared" si="10"/>
        <v>100</v>
      </c>
      <c r="J86" s="17"/>
      <c r="K86" s="17"/>
      <c r="L86" s="17"/>
    </row>
    <row r="87" spans="1:12" s="6" customFormat="1" ht="84" customHeight="1">
      <c r="A87" s="184">
        <v>74</v>
      </c>
      <c r="B87" s="84" t="s">
        <v>241</v>
      </c>
      <c r="C87" s="131" t="s">
        <v>178</v>
      </c>
      <c r="D87" s="184"/>
      <c r="E87" s="123"/>
      <c r="F87" s="182">
        <f>F88</f>
        <v>5476</v>
      </c>
      <c r="G87" s="182">
        <f>G88</f>
        <v>5542</v>
      </c>
      <c r="H87" s="182">
        <f t="shared" si="12"/>
        <v>5542</v>
      </c>
      <c r="I87" s="55">
        <f t="shared" si="10"/>
        <v>100</v>
      </c>
      <c r="J87" s="17"/>
      <c r="K87" s="17"/>
      <c r="L87" s="17"/>
    </row>
    <row r="88" spans="1:9" ht="22.5">
      <c r="A88" s="184">
        <v>75</v>
      </c>
      <c r="B88" s="84" t="s">
        <v>113</v>
      </c>
      <c r="C88" s="131" t="s">
        <v>178</v>
      </c>
      <c r="D88" s="184">
        <v>200</v>
      </c>
      <c r="E88" s="123"/>
      <c r="F88" s="182">
        <f>F89</f>
        <v>5476</v>
      </c>
      <c r="G88" s="182">
        <f>G89</f>
        <v>5542</v>
      </c>
      <c r="H88" s="182">
        <f>H89</f>
        <v>5542</v>
      </c>
      <c r="I88" s="55">
        <f t="shared" si="10"/>
        <v>100</v>
      </c>
    </row>
    <row r="89" spans="1:9" s="7" customFormat="1" ht="22.5">
      <c r="A89" s="184">
        <v>76</v>
      </c>
      <c r="B89" s="84" t="s">
        <v>114</v>
      </c>
      <c r="C89" s="131" t="s">
        <v>178</v>
      </c>
      <c r="D89" s="184">
        <v>240</v>
      </c>
      <c r="E89" s="123"/>
      <c r="F89" s="182">
        <f>+F90</f>
        <v>5476</v>
      </c>
      <c r="G89" s="182">
        <f>G90</f>
        <v>5542</v>
      </c>
      <c r="H89" s="182">
        <f>H90</f>
        <v>5542</v>
      </c>
      <c r="I89" s="55">
        <f t="shared" si="10"/>
        <v>100</v>
      </c>
    </row>
    <row r="90" spans="1:9" ht="12">
      <c r="A90" s="184">
        <v>77</v>
      </c>
      <c r="B90" s="124" t="s">
        <v>167</v>
      </c>
      <c r="C90" s="131" t="s">
        <v>178</v>
      </c>
      <c r="D90" s="184">
        <v>240</v>
      </c>
      <c r="E90" s="123" t="s">
        <v>8</v>
      </c>
      <c r="F90" s="182">
        <f>+F91</f>
        <v>5476</v>
      </c>
      <c r="G90" s="182">
        <f>G91</f>
        <v>5542</v>
      </c>
      <c r="H90" s="182">
        <f>+H91</f>
        <v>5542</v>
      </c>
      <c r="I90" s="55">
        <f t="shared" si="10"/>
        <v>100</v>
      </c>
    </row>
    <row r="91" spans="1:9" ht="29.25" customHeight="1">
      <c r="A91" s="184">
        <v>78</v>
      </c>
      <c r="B91" s="178" t="s">
        <v>382</v>
      </c>
      <c r="C91" s="131" t="s">
        <v>178</v>
      </c>
      <c r="D91" s="184">
        <v>240</v>
      </c>
      <c r="E91" s="123" t="s">
        <v>179</v>
      </c>
      <c r="F91" s="182">
        <v>5476</v>
      </c>
      <c r="G91" s="182">
        <v>5542</v>
      </c>
      <c r="H91" s="182">
        <v>5542</v>
      </c>
      <c r="I91" s="55">
        <f t="shared" si="10"/>
        <v>100</v>
      </c>
    </row>
    <row r="92" spans="1:9" ht="51.75" customHeight="1">
      <c r="A92" s="184">
        <v>79</v>
      </c>
      <c r="B92" s="132" t="s">
        <v>347</v>
      </c>
      <c r="C92" s="131" t="s">
        <v>277</v>
      </c>
      <c r="D92" s="184"/>
      <c r="E92" s="123"/>
      <c r="F92" s="182">
        <f>F95</f>
        <v>72000</v>
      </c>
      <c r="G92" s="182">
        <f>G95</f>
        <v>74262.2</v>
      </c>
      <c r="H92" s="182">
        <f>H95</f>
        <v>74262.2</v>
      </c>
      <c r="I92" s="55">
        <f t="shared" si="10"/>
        <v>100</v>
      </c>
    </row>
    <row r="93" spans="1:9" ht="33" customHeight="1">
      <c r="A93" s="184">
        <v>80</v>
      </c>
      <c r="B93" s="84" t="s">
        <v>113</v>
      </c>
      <c r="C93" s="131" t="s">
        <v>277</v>
      </c>
      <c r="D93" s="184">
        <v>200</v>
      </c>
      <c r="E93" s="123"/>
      <c r="F93" s="182">
        <f aca="true" t="shared" si="13" ref="F93:H95">F94</f>
        <v>72000</v>
      </c>
      <c r="G93" s="182">
        <f t="shared" si="13"/>
        <v>74262.2</v>
      </c>
      <c r="H93" s="182">
        <f t="shared" si="13"/>
        <v>74262.2</v>
      </c>
      <c r="I93" s="55">
        <f t="shared" si="10"/>
        <v>100</v>
      </c>
    </row>
    <row r="94" spans="1:9" ht="34.5" customHeight="1">
      <c r="A94" s="184">
        <v>81</v>
      </c>
      <c r="B94" s="84" t="s">
        <v>114</v>
      </c>
      <c r="C94" s="131" t="s">
        <v>277</v>
      </c>
      <c r="D94" s="184">
        <v>240</v>
      </c>
      <c r="E94" s="123"/>
      <c r="F94" s="182">
        <f t="shared" si="13"/>
        <v>72000</v>
      </c>
      <c r="G94" s="182">
        <f t="shared" si="13"/>
        <v>74262.2</v>
      </c>
      <c r="H94" s="182">
        <f t="shared" si="13"/>
        <v>74262.2</v>
      </c>
      <c r="I94" s="55">
        <f t="shared" si="10"/>
        <v>100</v>
      </c>
    </row>
    <row r="95" spans="1:9" ht="15.75" customHeight="1">
      <c r="A95" s="184">
        <v>82</v>
      </c>
      <c r="B95" s="124" t="s">
        <v>167</v>
      </c>
      <c r="C95" s="131" t="s">
        <v>277</v>
      </c>
      <c r="D95" s="184">
        <v>240</v>
      </c>
      <c r="E95" s="123" t="s">
        <v>8</v>
      </c>
      <c r="F95" s="182">
        <f t="shared" si="13"/>
        <v>72000</v>
      </c>
      <c r="G95" s="182">
        <f t="shared" si="13"/>
        <v>74262.2</v>
      </c>
      <c r="H95" s="182">
        <f t="shared" si="13"/>
        <v>74262.2</v>
      </c>
      <c r="I95" s="55">
        <f t="shared" si="10"/>
        <v>100</v>
      </c>
    </row>
    <row r="96" spans="1:9" ht="30.75" customHeight="1">
      <c r="A96" s="184">
        <v>83</v>
      </c>
      <c r="B96" s="178" t="s">
        <v>382</v>
      </c>
      <c r="C96" s="131" t="s">
        <v>277</v>
      </c>
      <c r="D96" s="184">
        <v>240</v>
      </c>
      <c r="E96" s="123" t="s">
        <v>278</v>
      </c>
      <c r="F96" s="182">
        <v>72000</v>
      </c>
      <c r="G96" s="182">
        <v>74262.2</v>
      </c>
      <c r="H96" s="182">
        <v>74262.2</v>
      </c>
      <c r="I96" s="55">
        <f t="shared" si="10"/>
        <v>100</v>
      </c>
    </row>
    <row r="97" spans="1:9" ht="15.75" customHeight="1">
      <c r="A97" s="184">
        <v>84</v>
      </c>
      <c r="B97" s="133" t="s">
        <v>240</v>
      </c>
      <c r="C97" s="131" t="s">
        <v>297</v>
      </c>
      <c r="D97" s="184"/>
      <c r="E97" s="123"/>
      <c r="F97" s="182">
        <f>F98+F101+F105+F111</f>
        <v>1836651</v>
      </c>
      <c r="G97" s="182">
        <f>G98+G101+G105+G111</f>
        <v>1736652</v>
      </c>
      <c r="H97" s="182">
        <f>H98+H101+H105+H111</f>
        <v>1736652</v>
      </c>
      <c r="I97" s="55">
        <f t="shared" si="10"/>
        <v>100</v>
      </c>
    </row>
    <row r="98" spans="1:9" ht="15.75" customHeight="1">
      <c r="A98" s="184">
        <v>85</v>
      </c>
      <c r="B98" s="124" t="s">
        <v>221</v>
      </c>
      <c r="C98" s="74" t="s">
        <v>307</v>
      </c>
      <c r="D98" s="184">
        <v>240</v>
      </c>
      <c r="E98" s="123" t="s">
        <v>222</v>
      </c>
      <c r="F98" s="182">
        <f aca="true" t="shared" si="14" ref="F98:H99">F99</f>
        <v>41635</v>
      </c>
      <c r="G98" s="182">
        <f t="shared" si="14"/>
        <v>41635</v>
      </c>
      <c r="H98" s="182">
        <f t="shared" si="14"/>
        <v>41635</v>
      </c>
      <c r="I98" s="55">
        <f t="shared" si="10"/>
        <v>100</v>
      </c>
    </row>
    <row r="99" spans="1:9" ht="15.75" customHeight="1">
      <c r="A99" s="184">
        <v>86</v>
      </c>
      <c r="B99" s="84" t="s">
        <v>223</v>
      </c>
      <c r="C99" s="74" t="s">
        <v>307</v>
      </c>
      <c r="D99" s="184">
        <v>240</v>
      </c>
      <c r="E99" s="123" t="s">
        <v>224</v>
      </c>
      <c r="F99" s="182">
        <f t="shared" si="14"/>
        <v>41635</v>
      </c>
      <c r="G99" s="182">
        <f t="shared" si="14"/>
        <v>41635</v>
      </c>
      <c r="H99" s="182">
        <f t="shared" si="14"/>
        <v>41635</v>
      </c>
      <c r="I99" s="55">
        <f t="shared" si="10"/>
        <v>100</v>
      </c>
    </row>
    <row r="100" spans="1:9" ht="85.5" customHeight="1">
      <c r="A100" s="184">
        <v>87</v>
      </c>
      <c r="B100" s="84" t="s">
        <v>243</v>
      </c>
      <c r="C100" s="74" t="s">
        <v>307</v>
      </c>
      <c r="D100" s="184"/>
      <c r="E100" s="123"/>
      <c r="F100" s="182">
        <v>41635</v>
      </c>
      <c r="G100" s="182">
        <v>41635</v>
      </c>
      <c r="H100" s="182">
        <v>41635</v>
      </c>
      <c r="I100" s="55">
        <f t="shared" si="10"/>
        <v>100</v>
      </c>
    </row>
    <row r="101" spans="1:9" ht="26.25" customHeight="1">
      <c r="A101" s="184">
        <v>88</v>
      </c>
      <c r="B101" s="84" t="s">
        <v>113</v>
      </c>
      <c r="C101" s="74" t="s">
        <v>307</v>
      </c>
      <c r="D101" s="184">
        <v>200</v>
      </c>
      <c r="E101" s="123"/>
      <c r="F101" s="182">
        <f aca="true" t="shared" si="15" ref="F101:H103">F102</f>
        <v>4996</v>
      </c>
      <c r="G101" s="182">
        <f t="shared" si="15"/>
        <v>4997</v>
      </c>
      <c r="H101" s="182">
        <f t="shared" si="15"/>
        <v>4997</v>
      </c>
      <c r="I101" s="55">
        <f t="shared" si="10"/>
        <v>100</v>
      </c>
    </row>
    <row r="102" spans="1:9" ht="38.25" customHeight="1">
      <c r="A102" s="184">
        <v>89</v>
      </c>
      <c r="B102" s="84" t="s">
        <v>114</v>
      </c>
      <c r="C102" s="74" t="s">
        <v>307</v>
      </c>
      <c r="D102" s="184">
        <v>240</v>
      </c>
      <c r="E102" s="123"/>
      <c r="F102" s="182">
        <f t="shared" si="15"/>
        <v>4996</v>
      </c>
      <c r="G102" s="182">
        <f t="shared" si="15"/>
        <v>4997</v>
      </c>
      <c r="H102" s="182">
        <f t="shared" si="15"/>
        <v>4997</v>
      </c>
      <c r="I102" s="55">
        <f t="shared" si="10"/>
        <v>100</v>
      </c>
    </row>
    <row r="103" spans="1:9" ht="15.75" customHeight="1">
      <c r="A103" s="184">
        <v>90</v>
      </c>
      <c r="B103" s="124" t="s">
        <v>221</v>
      </c>
      <c r="C103" s="74" t="s">
        <v>307</v>
      </c>
      <c r="D103" s="184">
        <v>240</v>
      </c>
      <c r="E103" s="123" t="s">
        <v>222</v>
      </c>
      <c r="F103" s="182">
        <f t="shared" si="15"/>
        <v>4996</v>
      </c>
      <c r="G103" s="182">
        <f t="shared" si="15"/>
        <v>4997</v>
      </c>
      <c r="H103" s="182">
        <f t="shared" si="15"/>
        <v>4997</v>
      </c>
      <c r="I103" s="55">
        <f t="shared" si="10"/>
        <v>100</v>
      </c>
    </row>
    <row r="104" spans="1:9" ht="15.75" customHeight="1">
      <c r="A104" s="184">
        <v>91</v>
      </c>
      <c r="B104" s="84" t="s">
        <v>223</v>
      </c>
      <c r="C104" s="74" t="s">
        <v>307</v>
      </c>
      <c r="D104" s="184">
        <v>240</v>
      </c>
      <c r="E104" s="123" t="s">
        <v>224</v>
      </c>
      <c r="F104" s="182">
        <v>4996</v>
      </c>
      <c r="G104" s="182">
        <v>4997</v>
      </c>
      <c r="H104" s="182">
        <v>4997</v>
      </c>
      <c r="I104" s="55">
        <f t="shared" si="10"/>
        <v>100</v>
      </c>
    </row>
    <row r="105" spans="1:9" ht="15.75" customHeight="1">
      <c r="A105" s="184">
        <v>92</v>
      </c>
      <c r="B105" s="133" t="s">
        <v>288</v>
      </c>
      <c r="C105" s="74">
        <v>1400000000</v>
      </c>
      <c r="D105" s="184"/>
      <c r="E105" s="123"/>
      <c r="F105" s="182">
        <f>F106</f>
        <v>48000</v>
      </c>
      <c r="G105" s="182">
        <v>48000</v>
      </c>
      <c r="H105" s="182">
        <v>48000</v>
      </c>
      <c r="I105" s="55">
        <f t="shared" si="10"/>
        <v>100</v>
      </c>
    </row>
    <row r="106" spans="1:9" ht="15.75" customHeight="1">
      <c r="A106" s="184">
        <v>93</v>
      </c>
      <c r="B106" s="150" t="s">
        <v>294</v>
      </c>
      <c r="C106" s="134">
        <v>140082110</v>
      </c>
      <c r="D106" s="184"/>
      <c r="E106" s="123"/>
      <c r="F106" s="182">
        <f>F107</f>
        <v>48000</v>
      </c>
      <c r="G106" s="182">
        <v>48000</v>
      </c>
      <c r="H106" s="182">
        <v>48000</v>
      </c>
      <c r="I106" s="55">
        <f t="shared" si="10"/>
        <v>100</v>
      </c>
    </row>
    <row r="107" spans="1:9" ht="93.75" customHeight="1">
      <c r="A107" s="184">
        <v>94</v>
      </c>
      <c r="B107" s="133" t="s">
        <v>295</v>
      </c>
      <c r="C107" s="134">
        <v>140082110</v>
      </c>
      <c r="D107" s="184"/>
      <c r="E107" s="123"/>
      <c r="F107" s="182">
        <f>F108</f>
        <v>48000</v>
      </c>
      <c r="G107" s="182">
        <v>48000</v>
      </c>
      <c r="H107" s="182">
        <v>48000</v>
      </c>
      <c r="I107" s="55">
        <f t="shared" si="10"/>
        <v>100</v>
      </c>
    </row>
    <row r="108" spans="1:9" ht="22.5" customHeight="1">
      <c r="A108" s="184">
        <v>95</v>
      </c>
      <c r="B108" s="133" t="s">
        <v>240</v>
      </c>
      <c r="C108" s="134">
        <v>140082110</v>
      </c>
      <c r="D108" s="184">
        <v>500</v>
      </c>
      <c r="E108" s="123"/>
      <c r="F108" s="182">
        <f>F109</f>
        <v>48000</v>
      </c>
      <c r="G108" s="182">
        <v>48000</v>
      </c>
      <c r="H108" s="182">
        <v>48000</v>
      </c>
      <c r="I108" s="55">
        <f t="shared" si="10"/>
        <v>100</v>
      </c>
    </row>
    <row r="109" spans="1:9" ht="39" customHeight="1">
      <c r="A109" s="184">
        <v>96</v>
      </c>
      <c r="B109" s="126" t="s">
        <v>291</v>
      </c>
      <c r="C109" s="134">
        <v>140082110</v>
      </c>
      <c r="D109" s="184">
        <v>540</v>
      </c>
      <c r="E109" s="123" t="s">
        <v>61</v>
      </c>
      <c r="F109" s="182">
        <f>F110</f>
        <v>48000</v>
      </c>
      <c r="G109" s="182">
        <v>48000</v>
      </c>
      <c r="H109" s="182">
        <v>48000</v>
      </c>
      <c r="I109" s="55">
        <f t="shared" si="10"/>
        <v>100</v>
      </c>
    </row>
    <row r="110" spans="1:9" ht="36.75" customHeight="1">
      <c r="A110" s="184">
        <v>97</v>
      </c>
      <c r="B110" s="126" t="s">
        <v>114</v>
      </c>
      <c r="C110" s="134">
        <v>140082110</v>
      </c>
      <c r="D110" s="184">
        <v>540</v>
      </c>
      <c r="E110" s="123" t="s">
        <v>296</v>
      </c>
      <c r="F110" s="182">
        <v>48000</v>
      </c>
      <c r="G110" s="182">
        <v>48000</v>
      </c>
      <c r="H110" s="182">
        <v>48000</v>
      </c>
      <c r="I110" s="55">
        <f t="shared" si="10"/>
        <v>100</v>
      </c>
    </row>
    <row r="111" spans="1:9" ht="78.75" customHeight="1">
      <c r="A111" s="184">
        <v>98</v>
      </c>
      <c r="B111" s="43" t="s">
        <v>348</v>
      </c>
      <c r="C111" s="74">
        <v>140082060</v>
      </c>
      <c r="D111" s="184"/>
      <c r="E111" s="123"/>
      <c r="F111" s="182">
        <v>1742020</v>
      </c>
      <c r="G111" s="182">
        <v>1642020</v>
      </c>
      <c r="H111" s="182">
        <v>1642020</v>
      </c>
      <c r="I111" s="55">
        <f t="shared" si="10"/>
        <v>100</v>
      </c>
    </row>
    <row r="112" spans="1:9" ht="33.75" customHeight="1">
      <c r="A112" s="184">
        <v>99</v>
      </c>
      <c r="B112" s="84" t="s">
        <v>249</v>
      </c>
      <c r="C112" s="74">
        <f>C111</f>
        <v>140082060</v>
      </c>
      <c r="D112" s="184">
        <v>500</v>
      </c>
      <c r="E112" s="123"/>
      <c r="F112" s="182">
        <v>1742020</v>
      </c>
      <c r="G112" s="182">
        <v>1642020</v>
      </c>
      <c r="H112" s="182">
        <v>1642020</v>
      </c>
      <c r="I112" s="55">
        <f t="shared" si="10"/>
        <v>100</v>
      </c>
    </row>
    <row r="113" spans="1:9" ht="15.75" customHeight="1">
      <c r="A113" s="184">
        <v>100</v>
      </c>
      <c r="B113" s="84" t="s">
        <v>246</v>
      </c>
      <c r="C113" s="74">
        <f>C112</f>
        <v>140082060</v>
      </c>
      <c r="D113" s="184">
        <v>540</v>
      </c>
      <c r="E113" s="123"/>
      <c r="F113" s="182">
        <v>1742020</v>
      </c>
      <c r="G113" s="182">
        <v>1642020</v>
      </c>
      <c r="H113" s="182">
        <v>1642020</v>
      </c>
      <c r="I113" s="55">
        <f t="shared" si="10"/>
        <v>100</v>
      </c>
    </row>
    <row r="114" spans="1:9" ht="15.75" customHeight="1">
      <c r="A114" s="184">
        <v>101</v>
      </c>
      <c r="B114" s="84" t="s">
        <v>247</v>
      </c>
      <c r="C114" s="74">
        <f>C113</f>
        <v>140082060</v>
      </c>
      <c r="D114" s="184">
        <f>D113</f>
        <v>540</v>
      </c>
      <c r="E114" s="123" t="s">
        <v>232</v>
      </c>
      <c r="F114" s="182">
        <v>1742020</v>
      </c>
      <c r="G114" s="182">
        <v>1642020</v>
      </c>
      <c r="H114" s="182">
        <v>1642020</v>
      </c>
      <c r="I114" s="55">
        <f t="shared" si="10"/>
        <v>100</v>
      </c>
    </row>
    <row r="115" spans="1:9" ht="15.75" customHeight="1">
      <c r="A115" s="184">
        <v>102</v>
      </c>
      <c r="B115" s="84" t="s">
        <v>231</v>
      </c>
      <c r="C115" s="74">
        <f>C114</f>
        <v>140082060</v>
      </c>
      <c r="D115" s="184">
        <v>540</v>
      </c>
      <c r="E115" s="123" t="s">
        <v>232</v>
      </c>
      <c r="F115" s="182">
        <v>1742020</v>
      </c>
      <c r="G115" s="182">
        <v>1642020</v>
      </c>
      <c r="H115" s="182">
        <v>1642020</v>
      </c>
      <c r="I115" s="55">
        <f t="shared" si="10"/>
        <v>100</v>
      </c>
    </row>
    <row r="116" spans="1:9" ht="15.75" customHeight="1">
      <c r="A116" s="184">
        <v>103</v>
      </c>
      <c r="B116" s="135" t="s">
        <v>248</v>
      </c>
      <c r="C116" s="74"/>
      <c r="D116" s="184"/>
      <c r="E116" s="123"/>
      <c r="F116" s="182">
        <f>F117</f>
        <v>46794</v>
      </c>
      <c r="G116" s="182">
        <v>46793.99</v>
      </c>
      <c r="H116" s="182">
        <v>46793.98</v>
      </c>
      <c r="I116" s="55">
        <f t="shared" si="10"/>
        <v>99.9999786297343</v>
      </c>
    </row>
    <row r="117" spans="1:10" ht="15.75" customHeight="1">
      <c r="A117" s="184">
        <v>104</v>
      </c>
      <c r="B117" s="151" t="s">
        <v>231</v>
      </c>
      <c r="C117" s="74">
        <v>100000000</v>
      </c>
      <c r="D117" s="184"/>
      <c r="E117" s="123"/>
      <c r="F117" s="182">
        <f>F118</f>
        <v>46794</v>
      </c>
      <c r="G117" s="182">
        <v>46793.99</v>
      </c>
      <c r="H117" s="182">
        <v>46793.98</v>
      </c>
      <c r="I117" s="55">
        <f t="shared" si="10"/>
        <v>99.9999786297343</v>
      </c>
      <c r="J117" s="33"/>
    </row>
    <row r="118" spans="1:9" ht="63.75" customHeight="1">
      <c r="A118" s="184">
        <v>105</v>
      </c>
      <c r="B118" s="84" t="s">
        <v>409</v>
      </c>
      <c r="C118" s="74">
        <v>140080790</v>
      </c>
      <c r="D118" s="184"/>
      <c r="E118" s="123"/>
      <c r="F118" s="182">
        <f>F119</f>
        <v>46794</v>
      </c>
      <c r="G118" s="182">
        <v>46793.99</v>
      </c>
      <c r="H118" s="182">
        <v>46793.98</v>
      </c>
      <c r="I118" s="55">
        <f t="shared" si="10"/>
        <v>99.9999786297343</v>
      </c>
    </row>
    <row r="119" spans="1:9" ht="25.5" customHeight="1">
      <c r="A119" s="184">
        <v>106</v>
      </c>
      <c r="B119" s="84" t="s">
        <v>246</v>
      </c>
      <c r="C119" s="74">
        <v>140080790</v>
      </c>
      <c r="D119" s="184">
        <v>200</v>
      </c>
      <c r="E119" s="123"/>
      <c r="F119" s="182">
        <f>F120</f>
        <v>46794</v>
      </c>
      <c r="G119" s="182">
        <v>46793.99</v>
      </c>
      <c r="H119" s="182">
        <v>46793.98</v>
      </c>
      <c r="I119" s="55">
        <f t="shared" si="10"/>
        <v>99.9999786297343</v>
      </c>
    </row>
    <row r="120" spans="1:9" ht="15.75" customHeight="1">
      <c r="A120" s="184">
        <v>107</v>
      </c>
      <c r="B120" s="84" t="s">
        <v>250</v>
      </c>
      <c r="C120" s="74">
        <f>C119</f>
        <v>140080790</v>
      </c>
      <c r="D120" s="184">
        <v>240</v>
      </c>
      <c r="E120" s="123" t="s">
        <v>377</v>
      </c>
      <c r="F120" s="182">
        <f>F121</f>
        <v>46794</v>
      </c>
      <c r="G120" s="182">
        <v>46793.99</v>
      </c>
      <c r="H120" s="182">
        <v>46793.98</v>
      </c>
      <c r="I120" s="55">
        <f t="shared" si="10"/>
        <v>99.9999786297343</v>
      </c>
    </row>
    <row r="121" spans="1:9" ht="15.75" customHeight="1">
      <c r="A121" s="184">
        <v>108</v>
      </c>
      <c r="B121" s="84" t="s">
        <v>233</v>
      </c>
      <c r="C121" s="187">
        <f>C120</f>
        <v>140080790</v>
      </c>
      <c r="D121" s="184">
        <v>244</v>
      </c>
      <c r="E121" s="123" t="s">
        <v>377</v>
      </c>
      <c r="F121" s="182">
        <f>прил3!D36</f>
        <v>46794</v>
      </c>
      <c r="G121" s="182">
        <v>46793.99</v>
      </c>
      <c r="H121" s="182">
        <v>46793.98</v>
      </c>
      <c r="I121" s="55">
        <f t="shared" si="10"/>
        <v>99.9999786297343</v>
      </c>
    </row>
    <row r="122" spans="1:10" ht="27" customHeight="1">
      <c r="A122" s="184">
        <v>109</v>
      </c>
      <c r="B122" s="135" t="s">
        <v>349</v>
      </c>
      <c r="C122" s="122">
        <v>8100000000</v>
      </c>
      <c r="D122" s="184"/>
      <c r="E122" s="123"/>
      <c r="F122" s="182">
        <f>F123</f>
        <v>3913086</v>
      </c>
      <c r="G122" s="182">
        <f>G123</f>
        <v>3820602.8899999997</v>
      </c>
      <c r="H122" s="182">
        <f>H123</f>
        <v>3797159.61</v>
      </c>
      <c r="I122" s="55">
        <f t="shared" si="10"/>
        <v>99.3863984121103</v>
      </c>
      <c r="J122" s="33"/>
    </row>
    <row r="123" spans="1:12" s="6" customFormat="1" ht="13.5" customHeight="1">
      <c r="A123" s="184">
        <v>110</v>
      </c>
      <c r="B123" s="84" t="s">
        <v>244</v>
      </c>
      <c r="C123" s="122">
        <v>8110000000</v>
      </c>
      <c r="D123" s="184"/>
      <c r="E123" s="123"/>
      <c r="F123" s="182">
        <f>F124+F133+F138+F143+F156</f>
        <v>3913086</v>
      </c>
      <c r="G123" s="182">
        <f>G124+G133+G138+G143+G156</f>
        <v>3820602.8899999997</v>
      </c>
      <c r="H123" s="182">
        <f>H124+H133+H138+H143+H156</f>
        <v>3797159.61</v>
      </c>
      <c r="I123" s="55">
        <f t="shared" si="10"/>
        <v>99.3863984121103</v>
      </c>
      <c r="J123" s="17"/>
      <c r="K123" s="17"/>
      <c r="L123" s="17"/>
    </row>
    <row r="124" spans="1:12" s="6" customFormat="1" ht="69.75" customHeight="1">
      <c r="A124" s="184">
        <v>111</v>
      </c>
      <c r="B124" s="84" t="s">
        <v>245</v>
      </c>
      <c r="C124" s="122">
        <v>8110051180</v>
      </c>
      <c r="D124" s="184"/>
      <c r="E124" s="123"/>
      <c r="F124" s="182">
        <f>F125+F129</f>
        <v>104467</v>
      </c>
      <c r="G124" s="182">
        <f>G125+G129</f>
        <v>115383</v>
      </c>
      <c r="H124" s="182">
        <f>H125+H129</f>
        <v>115383</v>
      </c>
      <c r="I124" s="55">
        <f aca="true" t="shared" si="16" ref="I124:I165">H124/G124*100</f>
        <v>100</v>
      </c>
      <c r="J124" s="17"/>
      <c r="K124" s="17"/>
      <c r="L124" s="17"/>
    </row>
    <row r="125" spans="1:9" ht="60.75" customHeight="1">
      <c r="A125" s="184">
        <v>112</v>
      </c>
      <c r="B125" s="84" t="s">
        <v>102</v>
      </c>
      <c r="C125" s="122">
        <v>8110051180</v>
      </c>
      <c r="D125" s="184">
        <v>100</v>
      </c>
      <c r="E125" s="123"/>
      <c r="F125" s="182">
        <f aca="true" t="shared" si="17" ref="F125:H127">F126</f>
        <v>104467</v>
      </c>
      <c r="G125" s="182">
        <f t="shared" si="17"/>
        <v>111927.2</v>
      </c>
      <c r="H125" s="182">
        <f t="shared" si="17"/>
        <v>111927.2</v>
      </c>
      <c r="I125" s="55">
        <f t="shared" si="16"/>
        <v>100</v>
      </c>
    </row>
    <row r="126" spans="1:9" ht="17.25" customHeight="1">
      <c r="A126" s="184">
        <v>113</v>
      </c>
      <c r="B126" s="124" t="s">
        <v>103</v>
      </c>
      <c r="C126" s="122">
        <v>8110051180</v>
      </c>
      <c r="D126" s="184">
        <v>120</v>
      </c>
      <c r="E126" s="123"/>
      <c r="F126" s="182">
        <f t="shared" si="17"/>
        <v>104467</v>
      </c>
      <c r="G126" s="182">
        <f t="shared" si="17"/>
        <v>111927.2</v>
      </c>
      <c r="H126" s="182">
        <f t="shared" si="17"/>
        <v>111927.2</v>
      </c>
      <c r="I126" s="55">
        <f t="shared" si="16"/>
        <v>100</v>
      </c>
    </row>
    <row r="127" spans="1:9" ht="12.75" customHeight="1">
      <c r="A127" s="184">
        <v>114</v>
      </c>
      <c r="B127" s="84" t="s">
        <v>15</v>
      </c>
      <c r="C127" s="122">
        <v>8110051180</v>
      </c>
      <c r="D127" s="184">
        <v>120</v>
      </c>
      <c r="E127" s="123" t="s">
        <v>57</v>
      </c>
      <c r="F127" s="182">
        <f t="shared" si="17"/>
        <v>104467</v>
      </c>
      <c r="G127" s="182">
        <f t="shared" si="17"/>
        <v>111927.2</v>
      </c>
      <c r="H127" s="182">
        <f t="shared" si="17"/>
        <v>111927.2</v>
      </c>
      <c r="I127" s="55">
        <f t="shared" si="16"/>
        <v>100</v>
      </c>
    </row>
    <row r="128" spans="1:9" ht="12" customHeight="1">
      <c r="A128" s="184">
        <v>115</v>
      </c>
      <c r="B128" s="84" t="s">
        <v>141</v>
      </c>
      <c r="C128" s="122">
        <v>8110051180</v>
      </c>
      <c r="D128" s="184">
        <v>120</v>
      </c>
      <c r="E128" s="123" t="s">
        <v>58</v>
      </c>
      <c r="F128" s="182">
        <f>прил5!G68</f>
        <v>104467</v>
      </c>
      <c r="G128" s="182">
        <f>прил5!H68</f>
        <v>111927.2</v>
      </c>
      <c r="H128" s="182">
        <f>прил5!I68</f>
        <v>111927.2</v>
      </c>
      <c r="I128" s="55">
        <f t="shared" si="16"/>
        <v>100</v>
      </c>
    </row>
    <row r="129" spans="1:9" ht="12" customHeight="1">
      <c r="A129" s="184">
        <v>116</v>
      </c>
      <c r="B129" s="84" t="s">
        <v>113</v>
      </c>
      <c r="C129" s="122">
        <v>8110051180</v>
      </c>
      <c r="D129" s="184">
        <v>200</v>
      </c>
      <c r="E129" s="123"/>
      <c r="F129" s="182">
        <f aca="true" t="shared" si="18" ref="F129:H130">F130</f>
        <v>0</v>
      </c>
      <c r="G129" s="182">
        <f t="shared" si="18"/>
        <v>3455.8</v>
      </c>
      <c r="H129" s="182">
        <f t="shared" si="18"/>
        <v>3455.8</v>
      </c>
      <c r="I129" s="55">
        <f t="shared" si="16"/>
        <v>100</v>
      </c>
    </row>
    <row r="130" spans="1:9" ht="26.25" customHeight="1">
      <c r="A130" s="184">
        <v>117</v>
      </c>
      <c r="B130" s="84" t="s">
        <v>114</v>
      </c>
      <c r="C130" s="122">
        <v>8110051180</v>
      </c>
      <c r="D130" s="184">
        <v>240</v>
      </c>
      <c r="E130" s="123"/>
      <c r="F130" s="182">
        <f t="shared" si="18"/>
        <v>0</v>
      </c>
      <c r="G130" s="182">
        <f t="shared" si="18"/>
        <v>3455.8</v>
      </c>
      <c r="H130" s="182">
        <f t="shared" si="18"/>
        <v>3455.8</v>
      </c>
      <c r="I130" s="55">
        <f t="shared" si="16"/>
        <v>100</v>
      </c>
    </row>
    <row r="131" spans="1:9" ht="13.5" customHeight="1">
      <c r="A131" s="184">
        <v>118</v>
      </c>
      <c r="B131" s="84" t="s">
        <v>15</v>
      </c>
      <c r="C131" s="122">
        <v>8110051180</v>
      </c>
      <c r="D131" s="184">
        <v>240</v>
      </c>
      <c r="E131" s="123" t="s">
        <v>57</v>
      </c>
      <c r="F131" s="182">
        <f>F132</f>
        <v>0</v>
      </c>
      <c r="G131" s="182">
        <f>G132</f>
        <v>3455.8</v>
      </c>
      <c r="H131" s="182">
        <f>H132</f>
        <v>3455.8</v>
      </c>
      <c r="I131" s="55">
        <f t="shared" si="16"/>
        <v>100</v>
      </c>
    </row>
    <row r="132" spans="1:9" ht="15.75" customHeight="1">
      <c r="A132" s="184">
        <v>119</v>
      </c>
      <c r="B132" s="124" t="s">
        <v>141</v>
      </c>
      <c r="C132" s="122">
        <v>8110051180</v>
      </c>
      <c r="D132" s="184">
        <v>240</v>
      </c>
      <c r="E132" s="123" t="s">
        <v>58</v>
      </c>
      <c r="F132" s="182">
        <f>прил5!G70</f>
        <v>0</v>
      </c>
      <c r="G132" s="182">
        <f>прил5!H70</f>
        <v>3455.8</v>
      </c>
      <c r="H132" s="182">
        <f>прил5!I70</f>
        <v>3455.8</v>
      </c>
      <c r="I132" s="55">
        <f t="shared" si="16"/>
        <v>100</v>
      </c>
    </row>
    <row r="133" spans="1:9" ht="72.75" customHeight="1">
      <c r="A133" s="184">
        <v>120</v>
      </c>
      <c r="B133" s="136" t="s">
        <v>262</v>
      </c>
      <c r="C133" s="137">
        <v>8110075140</v>
      </c>
      <c r="D133" s="184"/>
      <c r="E133" s="123"/>
      <c r="F133" s="182">
        <f aca="true" t="shared" si="19" ref="F133:H136">F134</f>
        <v>6472</v>
      </c>
      <c r="G133" s="182">
        <f t="shared" si="19"/>
        <v>7203</v>
      </c>
      <c r="H133" s="182">
        <f t="shared" si="19"/>
        <v>0</v>
      </c>
      <c r="I133" s="55">
        <v>0</v>
      </c>
    </row>
    <row r="134" spans="1:9" ht="26.25" customHeight="1">
      <c r="A134" s="184">
        <v>121</v>
      </c>
      <c r="B134" s="124" t="s">
        <v>113</v>
      </c>
      <c r="C134" s="137">
        <v>8110075140</v>
      </c>
      <c r="D134" s="184">
        <v>200</v>
      </c>
      <c r="E134" s="123"/>
      <c r="F134" s="182">
        <f t="shared" si="19"/>
        <v>6472</v>
      </c>
      <c r="G134" s="182">
        <f t="shared" si="19"/>
        <v>7203</v>
      </c>
      <c r="H134" s="182">
        <f t="shared" si="19"/>
        <v>0</v>
      </c>
      <c r="I134" s="55">
        <v>0</v>
      </c>
    </row>
    <row r="135" spans="1:9" ht="30.75" customHeight="1">
      <c r="A135" s="184">
        <v>122</v>
      </c>
      <c r="B135" s="124" t="s">
        <v>114</v>
      </c>
      <c r="C135" s="137">
        <v>8110075140</v>
      </c>
      <c r="D135" s="184">
        <v>240</v>
      </c>
      <c r="E135" s="123"/>
      <c r="F135" s="182">
        <f t="shared" si="19"/>
        <v>6472</v>
      </c>
      <c r="G135" s="182">
        <f t="shared" si="19"/>
        <v>7203</v>
      </c>
      <c r="H135" s="182">
        <f t="shared" si="19"/>
        <v>0</v>
      </c>
      <c r="I135" s="55">
        <v>0</v>
      </c>
    </row>
    <row r="136" spans="1:9" ht="14.25" customHeight="1">
      <c r="A136" s="184">
        <v>123</v>
      </c>
      <c r="B136" s="124" t="s">
        <v>11</v>
      </c>
      <c r="C136" s="137">
        <v>8110075140</v>
      </c>
      <c r="D136" s="184">
        <v>240</v>
      </c>
      <c r="E136" s="123" t="s">
        <v>52</v>
      </c>
      <c r="F136" s="182">
        <f t="shared" si="19"/>
        <v>6472</v>
      </c>
      <c r="G136" s="182">
        <f t="shared" si="19"/>
        <v>7203</v>
      </c>
      <c r="H136" s="182">
        <f t="shared" si="19"/>
        <v>0</v>
      </c>
      <c r="I136" s="55">
        <v>0</v>
      </c>
    </row>
    <row r="137" spans="1:9" ht="15" customHeight="1">
      <c r="A137" s="184">
        <v>124</v>
      </c>
      <c r="B137" s="124" t="s">
        <v>28</v>
      </c>
      <c r="C137" s="137">
        <v>8110075140</v>
      </c>
      <c r="D137" s="184">
        <v>240</v>
      </c>
      <c r="E137" s="123" t="s">
        <v>56</v>
      </c>
      <c r="F137" s="182">
        <f>прил5!G57</f>
        <v>6472</v>
      </c>
      <c r="G137" s="182">
        <f>прил5!H57</f>
        <v>7203</v>
      </c>
      <c r="H137" s="182">
        <v>0</v>
      </c>
      <c r="I137" s="55">
        <v>0</v>
      </c>
    </row>
    <row r="138" spans="1:9" ht="33.75">
      <c r="A138" s="184">
        <v>125</v>
      </c>
      <c r="B138" s="84" t="s">
        <v>264</v>
      </c>
      <c r="C138" s="122">
        <v>8110080050</v>
      </c>
      <c r="D138" s="184"/>
      <c r="E138" s="123"/>
      <c r="F138" s="182">
        <f>+F139</f>
        <v>1000</v>
      </c>
      <c r="G138" s="182">
        <f>+G139</f>
        <v>1000</v>
      </c>
      <c r="H138" s="182">
        <f>+H139</f>
        <v>0</v>
      </c>
      <c r="I138" s="55">
        <f t="shared" si="16"/>
        <v>0</v>
      </c>
    </row>
    <row r="139" spans="1:9" ht="15.75" customHeight="1">
      <c r="A139" s="184">
        <v>126</v>
      </c>
      <c r="B139" s="84" t="s">
        <v>117</v>
      </c>
      <c r="C139" s="122">
        <v>8110080050</v>
      </c>
      <c r="D139" s="184">
        <v>800</v>
      </c>
      <c r="E139" s="123"/>
      <c r="F139" s="182">
        <f>F140</f>
        <v>1000</v>
      </c>
      <c r="G139" s="182">
        <f>+G140</f>
        <v>1000</v>
      </c>
      <c r="H139" s="182">
        <f>+H140</f>
        <v>0</v>
      </c>
      <c r="I139" s="55">
        <f t="shared" si="16"/>
        <v>0</v>
      </c>
    </row>
    <row r="140" spans="1:11" ht="15.75" customHeight="1">
      <c r="A140" s="184">
        <v>127</v>
      </c>
      <c r="B140" s="84" t="s">
        <v>142</v>
      </c>
      <c r="C140" s="122">
        <v>8110080050</v>
      </c>
      <c r="D140" s="184">
        <v>870</v>
      </c>
      <c r="E140" s="123"/>
      <c r="F140" s="182">
        <f>F141</f>
        <v>1000</v>
      </c>
      <c r="G140" s="182">
        <f>G141</f>
        <v>1000</v>
      </c>
      <c r="H140" s="182">
        <f>H141</f>
        <v>0</v>
      </c>
      <c r="I140" s="55">
        <f t="shared" si="16"/>
        <v>0</v>
      </c>
      <c r="K140" s="17"/>
    </row>
    <row r="141" spans="1:9" ht="16.5" customHeight="1">
      <c r="A141" s="184">
        <v>128</v>
      </c>
      <c r="B141" s="84" t="s">
        <v>11</v>
      </c>
      <c r="C141" s="122">
        <v>8110080050</v>
      </c>
      <c r="D141" s="183">
        <v>870</v>
      </c>
      <c r="E141" s="138" t="s">
        <v>52</v>
      </c>
      <c r="F141" s="56">
        <f>F142</f>
        <v>1000</v>
      </c>
      <c r="G141" s="56">
        <f>G142</f>
        <v>1000</v>
      </c>
      <c r="H141" s="56">
        <f>H142</f>
        <v>0</v>
      </c>
      <c r="I141" s="55">
        <f t="shared" si="16"/>
        <v>0</v>
      </c>
    </row>
    <row r="142" spans="1:9" ht="16.5" customHeight="1">
      <c r="A142" s="184">
        <v>129</v>
      </c>
      <c r="B142" s="84" t="s">
        <v>14</v>
      </c>
      <c r="C142" s="122">
        <v>8110080050</v>
      </c>
      <c r="D142" s="184">
        <v>870</v>
      </c>
      <c r="E142" s="123" t="s">
        <v>55</v>
      </c>
      <c r="F142" s="182">
        <v>1000</v>
      </c>
      <c r="G142" s="182">
        <v>1000</v>
      </c>
      <c r="H142" s="182">
        <v>0</v>
      </c>
      <c r="I142" s="55">
        <f t="shared" si="16"/>
        <v>0</v>
      </c>
    </row>
    <row r="143" spans="1:10" ht="58.5" customHeight="1">
      <c r="A143" s="184">
        <v>130</v>
      </c>
      <c r="B143" s="84" t="s">
        <v>105</v>
      </c>
      <c r="C143" s="122">
        <v>8110080210</v>
      </c>
      <c r="D143" s="139"/>
      <c r="E143" s="140"/>
      <c r="F143" s="120">
        <f>F144+F148+F152</f>
        <v>3774743</v>
      </c>
      <c r="G143" s="120">
        <f>G144+G148+G152</f>
        <v>3670612.8899999997</v>
      </c>
      <c r="H143" s="120">
        <f>H144+H148+H152</f>
        <v>3655372.61</v>
      </c>
      <c r="I143" s="55">
        <f t="shared" si="16"/>
        <v>99.58480285290995</v>
      </c>
      <c r="J143" s="33"/>
    </row>
    <row r="144" spans="1:9" ht="45">
      <c r="A144" s="184">
        <v>131</v>
      </c>
      <c r="B144" s="84" t="s">
        <v>102</v>
      </c>
      <c r="C144" s="122">
        <v>8110080210</v>
      </c>
      <c r="D144" s="184">
        <v>100</v>
      </c>
      <c r="E144" s="123"/>
      <c r="F144" s="182">
        <f>+F145</f>
        <v>3399088</v>
      </c>
      <c r="G144" s="182">
        <f>+G145</f>
        <v>3206720.15</v>
      </c>
      <c r="H144" s="182">
        <f>+H145</f>
        <v>3206720.15</v>
      </c>
      <c r="I144" s="55">
        <f t="shared" si="16"/>
        <v>100</v>
      </c>
    </row>
    <row r="145" spans="1:9" ht="30" customHeight="1">
      <c r="A145" s="184">
        <v>132</v>
      </c>
      <c r="B145" s="124" t="s">
        <v>103</v>
      </c>
      <c r="C145" s="122">
        <v>8110080210</v>
      </c>
      <c r="D145" s="184">
        <v>120</v>
      </c>
      <c r="E145" s="123"/>
      <c r="F145" s="182">
        <f>F146</f>
        <v>3399088</v>
      </c>
      <c r="G145" s="182">
        <f>G146</f>
        <v>3206720.15</v>
      </c>
      <c r="H145" s="182">
        <f>H146</f>
        <v>3206720.15</v>
      </c>
      <c r="I145" s="55">
        <f t="shared" si="16"/>
        <v>100</v>
      </c>
    </row>
    <row r="146" spans="1:12" s="6" customFormat="1" ht="18.75" customHeight="1">
      <c r="A146" s="184">
        <v>133</v>
      </c>
      <c r="B146" s="124" t="s">
        <v>11</v>
      </c>
      <c r="C146" s="122">
        <v>8110080210</v>
      </c>
      <c r="D146" s="184">
        <v>120</v>
      </c>
      <c r="E146" s="123" t="s">
        <v>52</v>
      </c>
      <c r="F146" s="182">
        <f>+F147</f>
        <v>3399088</v>
      </c>
      <c r="G146" s="182">
        <f>+G147</f>
        <v>3206720.15</v>
      </c>
      <c r="H146" s="182">
        <f>+H147</f>
        <v>3206720.15</v>
      </c>
      <c r="I146" s="55">
        <f t="shared" si="16"/>
        <v>100</v>
      </c>
      <c r="J146" s="17"/>
      <c r="K146" s="17"/>
      <c r="L146" s="17"/>
    </row>
    <row r="147" spans="1:9" ht="22.5">
      <c r="A147" s="184">
        <v>134</v>
      </c>
      <c r="B147" s="84" t="s">
        <v>85</v>
      </c>
      <c r="C147" s="122">
        <v>8110080210</v>
      </c>
      <c r="D147" s="184">
        <v>120</v>
      </c>
      <c r="E147" s="123" t="s">
        <v>54</v>
      </c>
      <c r="F147" s="182">
        <v>3399088</v>
      </c>
      <c r="G147" s="182">
        <v>3206720.15</v>
      </c>
      <c r="H147" s="182">
        <v>3206720.15</v>
      </c>
      <c r="I147" s="55">
        <f t="shared" si="16"/>
        <v>100</v>
      </c>
    </row>
    <row r="148" spans="1:9" ht="22.5">
      <c r="A148" s="184">
        <v>135</v>
      </c>
      <c r="B148" s="124" t="s">
        <v>113</v>
      </c>
      <c r="C148" s="122">
        <v>8110080210</v>
      </c>
      <c r="D148" s="184">
        <v>200</v>
      </c>
      <c r="E148" s="123"/>
      <c r="F148" s="182">
        <f aca="true" t="shared" si="20" ref="F148:H149">+F149</f>
        <v>371075</v>
      </c>
      <c r="G148" s="182">
        <f t="shared" si="20"/>
        <v>410586.61</v>
      </c>
      <c r="H148" s="182">
        <f t="shared" si="20"/>
        <v>395346.33</v>
      </c>
      <c r="I148" s="55">
        <f t="shared" si="16"/>
        <v>96.28816926104824</v>
      </c>
    </row>
    <row r="149" spans="1:9" ht="22.5">
      <c r="A149" s="184">
        <v>136</v>
      </c>
      <c r="B149" s="124" t="s">
        <v>114</v>
      </c>
      <c r="C149" s="122">
        <v>8110080210</v>
      </c>
      <c r="D149" s="184">
        <v>240</v>
      </c>
      <c r="E149" s="123"/>
      <c r="F149" s="182">
        <f t="shared" si="20"/>
        <v>371075</v>
      </c>
      <c r="G149" s="182">
        <f t="shared" si="20"/>
        <v>410586.61</v>
      </c>
      <c r="H149" s="182">
        <f t="shared" si="20"/>
        <v>395346.33</v>
      </c>
      <c r="I149" s="55">
        <f t="shared" si="16"/>
        <v>96.28816926104824</v>
      </c>
    </row>
    <row r="150" spans="1:9" ht="12">
      <c r="A150" s="184">
        <v>137</v>
      </c>
      <c r="B150" s="124" t="s">
        <v>11</v>
      </c>
      <c r="C150" s="122">
        <v>8110080210</v>
      </c>
      <c r="D150" s="184">
        <v>240</v>
      </c>
      <c r="E150" s="123" t="s">
        <v>52</v>
      </c>
      <c r="F150" s="182">
        <f>F151</f>
        <v>371075</v>
      </c>
      <c r="G150" s="182">
        <f>G151</f>
        <v>410586.61</v>
      </c>
      <c r="H150" s="182">
        <f>H151</f>
        <v>395346.33</v>
      </c>
      <c r="I150" s="55">
        <f t="shared" si="16"/>
        <v>96.28816926104824</v>
      </c>
    </row>
    <row r="151" spans="1:9" s="17" customFormat="1" ht="32.25" customHeight="1">
      <c r="A151" s="184">
        <v>138</v>
      </c>
      <c r="B151" s="124" t="s">
        <v>85</v>
      </c>
      <c r="C151" s="122">
        <v>8110080210</v>
      </c>
      <c r="D151" s="184">
        <v>240</v>
      </c>
      <c r="E151" s="123" t="s">
        <v>54</v>
      </c>
      <c r="F151" s="182">
        <v>371075</v>
      </c>
      <c r="G151" s="182">
        <v>410586.61</v>
      </c>
      <c r="H151" s="182">
        <v>395346.33</v>
      </c>
      <c r="I151" s="55">
        <f t="shared" si="16"/>
        <v>96.28816926104824</v>
      </c>
    </row>
    <row r="152" spans="1:9" s="7" customFormat="1" ht="15" customHeight="1">
      <c r="A152" s="184">
        <v>139</v>
      </c>
      <c r="B152" s="124" t="s">
        <v>115</v>
      </c>
      <c r="C152" s="122">
        <v>8110080210</v>
      </c>
      <c r="D152" s="184">
        <v>800</v>
      </c>
      <c r="E152" s="123"/>
      <c r="F152" s="182">
        <f aca="true" t="shared" si="21" ref="F152:H154">F153</f>
        <v>4580</v>
      </c>
      <c r="G152" s="182">
        <f>G153</f>
        <v>53306.13</v>
      </c>
      <c r="H152" s="182">
        <f>H153</f>
        <v>53306.13</v>
      </c>
      <c r="I152" s="55">
        <f t="shared" si="16"/>
        <v>100</v>
      </c>
    </row>
    <row r="153" spans="1:9" s="7" customFormat="1" ht="15" customHeight="1">
      <c r="A153" s="184">
        <v>140</v>
      </c>
      <c r="B153" s="124" t="s">
        <v>128</v>
      </c>
      <c r="C153" s="122">
        <v>8110080210</v>
      </c>
      <c r="D153" s="184">
        <v>850</v>
      </c>
      <c r="E153" s="123"/>
      <c r="F153" s="182">
        <f t="shared" si="21"/>
        <v>4580</v>
      </c>
      <c r="G153" s="182">
        <f t="shared" si="21"/>
        <v>53306.13</v>
      </c>
      <c r="H153" s="182">
        <f t="shared" si="21"/>
        <v>53306.13</v>
      </c>
      <c r="I153" s="55">
        <f t="shared" si="16"/>
        <v>100</v>
      </c>
    </row>
    <row r="154" spans="1:9" s="7" customFormat="1" ht="15.75" customHeight="1">
      <c r="A154" s="184">
        <v>141</v>
      </c>
      <c r="B154" s="124" t="s">
        <v>11</v>
      </c>
      <c r="C154" s="122">
        <v>8110080210</v>
      </c>
      <c r="D154" s="184">
        <v>850</v>
      </c>
      <c r="E154" s="123" t="s">
        <v>52</v>
      </c>
      <c r="F154" s="182">
        <f>F155</f>
        <v>4580</v>
      </c>
      <c r="G154" s="182">
        <f t="shared" si="21"/>
        <v>53306.13</v>
      </c>
      <c r="H154" s="182">
        <f t="shared" si="21"/>
        <v>53306.13</v>
      </c>
      <c r="I154" s="55">
        <f t="shared" si="16"/>
        <v>100</v>
      </c>
    </row>
    <row r="155" spans="1:9" s="7" customFormat="1" ht="26.25" customHeight="1">
      <c r="A155" s="184">
        <v>142</v>
      </c>
      <c r="B155" s="124" t="s">
        <v>85</v>
      </c>
      <c r="C155" s="122">
        <v>8110080210</v>
      </c>
      <c r="D155" s="184">
        <v>850</v>
      </c>
      <c r="E155" s="123" t="s">
        <v>54</v>
      </c>
      <c r="F155" s="182">
        <v>4580</v>
      </c>
      <c r="G155" s="182">
        <v>53306.13</v>
      </c>
      <c r="H155" s="182">
        <v>53306.13</v>
      </c>
      <c r="I155" s="55">
        <f t="shared" si="16"/>
        <v>100</v>
      </c>
    </row>
    <row r="156" spans="1:9" s="7" customFormat="1" ht="26.25" customHeight="1">
      <c r="A156" s="184">
        <v>143</v>
      </c>
      <c r="B156" s="141" t="s">
        <v>298</v>
      </c>
      <c r="C156" s="122">
        <v>8110082090</v>
      </c>
      <c r="D156" s="184"/>
      <c r="E156" s="123"/>
      <c r="F156" s="182">
        <v>26404</v>
      </c>
      <c r="G156" s="182">
        <v>26404</v>
      </c>
      <c r="H156" s="182">
        <v>26404</v>
      </c>
      <c r="I156" s="55">
        <f t="shared" si="16"/>
        <v>100</v>
      </c>
    </row>
    <row r="157" spans="1:9" s="7" customFormat="1" ht="26.25" customHeight="1">
      <c r="A157" s="184">
        <v>144</v>
      </c>
      <c r="B157" s="52" t="str">
        <f>B156</f>
        <v> Прочие межбюджетные трансферты общего характера</v>
      </c>
      <c r="C157" s="122">
        <v>8110082090</v>
      </c>
      <c r="D157" s="184">
        <v>500</v>
      </c>
      <c r="E157" s="123"/>
      <c r="F157" s="182">
        <v>26404</v>
      </c>
      <c r="G157" s="182">
        <v>26404</v>
      </c>
      <c r="H157" s="182">
        <v>26404</v>
      </c>
      <c r="I157" s="55">
        <f t="shared" si="16"/>
        <v>100</v>
      </c>
    </row>
    <row r="158" spans="1:9" s="7" customFormat="1" ht="81" customHeight="1">
      <c r="A158" s="184">
        <v>145</v>
      </c>
      <c r="B158" s="52" t="s">
        <v>290</v>
      </c>
      <c r="C158" s="122">
        <f>C157</f>
        <v>8110082090</v>
      </c>
      <c r="D158" s="184">
        <v>540</v>
      </c>
      <c r="E158" s="123"/>
      <c r="F158" s="182">
        <v>26404</v>
      </c>
      <c r="G158" s="182">
        <v>26404</v>
      </c>
      <c r="H158" s="182">
        <v>26404</v>
      </c>
      <c r="I158" s="55">
        <f t="shared" si="16"/>
        <v>100</v>
      </c>
    </row>
    <row r="159" spans="1:9" s="7" customFormat="1" ht="26.25" customHeight="1">
      <c r="A159" s="184">
        <v>146</v>
      </c>
      <c r="B159" s="52" t="s">
        <v>291</v>
      </c>
      <c r="C159" s="122">
        <f>C158</f>
        <v>8110082090</v>
      </c>
      <c r="D159" s="184">
        <v>540</v>
      </c>
      <c r="E159" s="123" t="s">
        <v>292</v>
      </c>
      <c r="F159" s="182">
        <v>26404</v>
      </c>
      <c r="G159" s="182">
        <v>26404</v>
      </c>
      <c r="H159" s="182">
        <v>26404</v>
      </c>
      <c r="I159" s="55">
        <f t="shared" si="16"/>
        <v>100</v>
      </c>
    </row>
    <row r="160" spans="1:9" s="7" customFormat="1" ht="26.25" customHeight="1">
      <c r="A160" s="184">
        <v>147</v>
      </c>
      <c r="B160" s="52" t="s">
        <v>114</v>
      </c>
      <c r="C160" s="122">
        <f>C159</f>
        <v>8110082090</v>
      </c>
      <c r="D160" s="184">
        <v>540</v>
      </c>
      <c r="E160" s="123" t="s">
        <v>287</v>
      </c>
      <c r="F160" s="182">
        <v>26404</v>
      </c>
      <c r="G160" s="182">
        <v>26404</v>
      </c>
      <c r="H160" s="182">
        <v>26404</v>
      </c>
      <c r="I160" s="55">
        <f t="shared" si="16"/>
        <v>100</v>
      </c>
    </row>
    <row r="161" spans="1:10" ht="27" customHeight="1">
      <c r="A161" s="184">
        <v>148</v>
      </c>
      <c r="B161" s="142" t="s">
        <v>129</v>
      </c>
      <c r="C161" s="122">
        <v>9100000000</v>
      </c>
      <c r="D161" s="184"/>
      <c r="E161" s="123"/>
      <c r="F161" s="182">
        <f aca="true" t="shared" si="22" ref="F161:H163">F162</f>
        <v>940190</v>
      </c>
      <c r="G161" s="182">
        <f t="shared" si="22"/>
        <v>940190</v>
      </c>
      <c r="H161" s="182">
        <f t="shared" si="22"/>
        <v>940190</v>
      </c>
      <c r="I161" s="55">
        <f t="shared" si="16"/>
        <v>100</v>
      </c>
      <c r="J161" s="33"/>
    </row>
    <row r="162" spans="1:9" ht="12.75" customHeight="1">
      <c r="A162" s="184">
        <v>149</v>
      </c>
      <c r="B162" s="84" t="s">
        <v>130</v>
      </c>
      <c r="C162" s="122">
        <v>9110000000</v>
      </c>
      <c r="D162" s="184"/>
      <c r="E162" s="123"/>
      <c r="F162" s="182">
        <f t="shared" si="22"/>
        <v>940190</v>
      </c>
      <c r="G162" s="182">
        <f t="shared" si="22"/>
        <v>940190</v>
      </c>
      <c r="H162" s="182">
        <f t="shared" si="22"/>
        <v>940190</v>
      </c>
      <c r="I162" s="182">
        <f>I163</f>
        <v>100</v>
      </c>
    </row>
    <row r="163" spans="1:9" ht="54.75" customHeight="1">
      <c r="A163" s="184">
        <v>151</v>
      </c>
      <c r="B163" s="84" t="s">
        <v>101</v>
      </c>
      <c r="C163" s="122">
        <v>9110080210</v>
      </c>
      <c r="D163" s="184"/>
      <c r="E163" s="123"/>
      <c r="F163" s="182">
        <f t="shared" si="22"/>
        <v>940190</v>
      </c>
      <c r="G163" s="182">
        <f t="shared" si="22"/>
        <v>940190</v>
      </c>
      <c r="H163" s="182">
        <f t="shared" si="22"/>
        <v>940190</v>
      </c>
      <c r="I163" s="55">
        <f t="shared" si="16"/>
        <v>100</v>
      </c>
    </row>
    <row r="164" spans="1:9" ht="51" customHeight="1">
      <c r="A164" s="184">
        <v>152</v>
      </c>
      <c r="B164" s="84" t="s">
        <v>102</v>
      </c>
      <c r="C164" s="122">
        <v>9110080210</v>
      </c>
      <c r="D164" s="184">
        <v>100</v>
      </c>
      <c r="E164" s="123"/>
      <c r="F164" s="182">
        <f aca="true" t="shared" si="23" ref="F164:H165">F165</f>
        <v>940190</v>
      </c>
      <c r="G164" s="182">
        <f t="shared" si="23"/>
        <v>940190</v>
      </c>
      <c r="H164" s="182">
        <f t="shared" si="23"/>
        <v>940190</v>
      </c>
      <c r="I164" s="55">
        <f t="shared" si="16"/>
        <v>100</v>
      </c>
    </row>
    <row r="165" spans="1:9" ht="22.5">
      <c r="A165" s="184">
        <v>153</v>
      </c>
      <c r="B165" s="124" t="s">
        <v>103</v>
      </c>
      <c r="C165" s="122">
        <v>9110080210</v>
      </c>
      <c r="D165" s="184">
        <v>120</v>
      </c>
      <c r="E165" s="123"/>
      <c r="F165" s="182">
        <f t="shared" si="23"/>
        <v>940190</v>
      </c>
      <c r="G165" s="182">
        <f>G166</f>
        <v>940190</v>
      </c>
      <c r="H165" s="182">
        <f t="shared" si="23"/>
        <v>940190</v>
      </c>
      <c r="I165" s="55">
        <f t="shared" si="16"/>
        <v>100</v>
      </c>
    </row>
    <row r="166" spans="1:9" ht="12">
      <c r="A166" s="184">
        <v>154</v>
      </c>
      <c r="B166" s="124" t="s">
        <v>11</v>
      </c>
      <c r="C166" s="122">
        <v>9110080210</v>
      </c>
      <c r="D166" s="184">
        <v>120</v>
      </c>
      <c r="E166" s="123" t="s">
        <v>52</v>
      </c>
      <c r="F166" s="182">
        <f>F167</f>
        <v>940190</v>
      </c>
      <c r="G166" s="182">
        <f>G167</f>
        <v>940190</v>
      </c>
      <c r="H166" s="182">
        <f>H167</f>
        <v>940190</v>
      </c>
      <c r="I166" s="55">
        <f>H166/G166*100</f>
        <v>100</v>
      </c>
    </row>
    <row r="167" spans="1:9" ht="24.75" customHeight="1">
      <c r="A167" s="184">
        <v>155</v>
      </c>
      <c r="B167" s="84" t="s">
        <v>84</v>
      </c>
      <c r="C167" s="122">
        <v>9110080210</v>
      </c>
      <c r="D167" s="184">
        <v>120</v>
      </c>
      <c r="E167" s="123" t="s">
        <v>53</v>
      </c>
      <c r="F167" s="182">
        <v>940190</v>
      </c>
      <c r="G167" s="182">
        <v>940190</v>
      </c>
      <c r="H167" s="182">
        <v>940190</v>
      </c>
      <c r="I167" s="55">
        <f>H167/G167*100</f>
        <v>100</v>
      </c>
    </row>
    <row r="168" spans="1:9" s="7" customFormat="1" ht="36.75" customHeight="1">
      <c r="A168" s="184">
        <v>156</v>
      </c>
      <c r="B168" s="84" t="s">
        <v>180</v>
      </c>
      <c r="C168" s="184"/>
      <c r="D168" s="184"/>
      <c r="E168" s="123"/>
      <c r="F168" s="182">
        <f>F161+F123+F117+F13</f>
        <v>11766550</v>
      </c>
      <c r="G168" s="182">
        <f>G161+G123+G117+G13</f>
        <v>17104122.25</v>
      </c>
      <c r="H168" s="182">
        <f>H161+H123+H117+H13</f>
        <v>17077445.96</v>
      </c>
      <c r="I168" s="182"/>
    </row>
  </sheetData>
  <sheetProtection/>
  <mergeCells count="16">
    <mergeCell ref="D10:D11"/>
    <mergeCell ref="B4:G4"/>
    <mergeCell ref="A10:A11"/>
    <mergeCell ref="F10:F11"/>
    <mergeCell ref="H10:H11"/>
    <mergeCell ref="I10:I11"/>
    <mergeCell ref="E10:E11"/>
    <mergeCell ref="B10:B11"/>
    <mergeCell ref="C10:C11"/>
    <mergeCell ref="G10:G11"/>
    <mergeCell ref="B8:I8"/>
    <mergeCell ref="B1:I1"/>
    <mergeCell ref="B2:I2"/>
    <mergeCell ref="B3:I3"/>
    <mergeCell ref="B5:G5"/>
    <mergeCell ref="B6:G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69"/>
  <sheetViews>
    <sheetView zoomScaleSheetLayoutView="100" workbookViewId="0" topLeftCell="A1">
      <selection activeCell="C14" sqref="C14:C15"/>
    </sheetView>
  </sheetViews>
  <sheetFormatPr defaultColWidth="9.140625" defaultRowHeight="12.75"/>
  <cols>
    <col min="1" max="1" width="3.8515625" style="4" customWidth="1"/>
    <col min="2" max="2" width="0.13671875" style="4" customWidth="1"/>
    <col min="3" max="3" width="52.421875" style="4" customWidth="1"/>
    <col min="4" max="4" width="5.421875" style="4" customWidth="1"/>
    <col min="5" max="5" width="9.421875" style="4" bestFit="1" customWidth="1"/>
    <col min="6" max="6" width="5.00390625" style="4" customWidth="1"/>
    <col min="7" max="7" width="10.7109375" style="53" customWidth="1"/>
    <col min="8" max="8" width="12.140625" style="53" customWidth="1"/>
    <col min="9" max="9" width="12.57421875" style="53" customWidth="1"/>
    <col min="10" max="10" width="7.421875" style="38" customWidth="1"/>
    <col min="11" max="11" width="13.8515625" style="5" customWidth="1"/>
    <col min="12" max="16384" width="9.140625" style="5" customWidth="1"/>
  </cols>
  <sheetData>
    <row r="1" spans="2:4" ht="1.5" customHeight="1">
      <c r="B1" s="201"/>
      <c r="C1" s="201"/>
      <c r="D1" s="201"/>
    </row>
    <row r="2" spans="2:4" ht="12" hidden="1">
      <c r="B2" s="201"/>
      <c r="C2" s="201"/>
      <c r="D2" s="201"/>
    </row>
    <row r="3" spans="2:4" ht="0.75" customHeight="1">
      <c r="B3" s="201"/>
      <c r="C3" s="201"/>
      <c r="D3" s="201"/>
    </row>
    <row r="4" spans="2:10" ht="12">
      <c r="B4" s="3"/>
      <c r="C4" s="3"/>
      <c r="D4" s="201" t="s">
        <v>188</v>
      </c>
      <c r="E4" s="201"/>
      <c r="F4" s="201"/>
      <c r="G4" s="201"/>
      <c r="H4" s="234"/>
      <c r="I4" s="234"/>
      <c r="J4" s="234"/>
    </row>
    <row r="5" spans="2:10" ht="12">
      <c r="B5" s="3"/>
      <c r="C5" s="3"/>
      <c r="D5" s="201" t="s">
        <v>432</v>
      </c>
      <c r="E5" s="201"/>
      <c r="F5" s="201"/>
      <c r="G5" s="201"/>
      <c r="H5" s="234"/>
      <c r="I5" s="234"/>
      <c r="J5" s="234"/>
    </row>
    <row r="6" spans="2:10" ht="12">
      <c r="B6" s="3"/>
      <c r="C6" s="3"/>
      <c r="D6" s="201" t="s">
        <v>106</v>
      </c>
      <c r="E6" s="201"/>
      <c r="F6" s="201"/>
      <c r="G6" s="201"/>
      <c r="H6" s="234"/>
      <c r="I6" s="234"/>
      <c r="J6" s="234"/>
    </row>
    <row r="7" spans="2:10" ht="12">
      <c r="B7" s="3"/>
      <c r="C7" s="3"/>
      <c r="D7" s="201" t="s">
        <v>433</v>
      </c>
      <c r="E7" s="201"/>
      <c r="F7" s="201"/>
      <c r="G7" s="201"/>
      <c r="H7" s="234"/>
      <c r="I7" s="234"/>
      <c r="J7" s="234"/>
    </row>
    <row r="8" spans="2:10" ht="0.75" customHeight="1" hidden="1">
      <c r="B8" s="3"/>
      <c r="C8" s="201"/>
      <c r="D8" s="201"/>
      <c r="E8" s="201"/>
      <c r="F8" s="201"/>
      <c r="G8" s="201"/>
      <c r="H8" s="174"/>
      <c r="I8" s="174"/>
      <c r="J8" s="57"/>
    </row>
    <row r="9" spans="2:10" ht="12" hidden="1">
      <c r="B9" s="3"/>
      <c r="C9" s="201"/>
      <c r="D9" s="201"/>
      <c r="E9" s="201"/>
      <c r="F9" s="201"/>
      <c r="G9" s="201"/>
      <c r="H9" s="174"/>
      <c r="I9" s="174"/>
      <c r="J9" s="57"/>
    </row>
    <row r="10" spans="1:8" ht="21" customHeight="1">
      <c r="A10" s="241" t="s">
        <v>422</v>
      </c>
      <c r="B10" s="241"/>
      <c r="C10" s="241"/>
      <c r="D10" s="241"/>
      <c r="E10" s="241"/>
      <c r="F10" s="241"/>
      <c r="G10" s="241"/>
      <c r="H10" s="241"/>
    </row>
    <row r="11" spans="1:3" ht="9.75" customHeight="1" hidden="1">
      <c r="A11" s="58"/>
      <c r="B11" s="58"/>
      <c r="C11" s="59"/>
    </row>
    <row r="12" spans="1:3" ht="23.25" customHeight="1">
      <c r="A12" s="58"/>
      <c r="B12" s="58"/>
      <c r="C12"/>
    </row>
    <row r="13" spans="1:10" ht="48" customHeight="1">
      <c r="A13" s="60" t="s">
        <v>9</v>
      </c>
      <c r="B13" s="61" t="s">
        <v>79</v>
      </c>
      <c r="C13" s="43" t="s">
        <v>136</v>
      </c>
      <c r="D13" s="60" t="s">
        <v>65</v>
      </c>
      <c r="E13" s="60" t="s">
        <v>137</v>
      </c>
      <c r="F13" s="60" t="s">
        <v>138</v>
      </c>
      <c r="G13" s="75" t="s">
        <v>108</v>
      </c>
      <c r="H13" s="75" t="s">
        <v>111</v>
      </c>
      <c r="I13" s="75" t="s">
        <v>110</v>
      </c>
      <c r="J13" s="48" t="s">
        <v>112</v>
      </c>
    </row>
    <row r="14" spans="1:10" ht="12" customHeight="1">
      <c r="A14" s="62"/>
      <c r="B14" s="62">
        <v>1</v>
      </c>
      <c r="C14" s="60">
        <v>1</v>
      </c>
      <c r="D14" s="60">
        <v>2</v>
      </c>
      <c r="E14" s="62">
        <v>3</v>
      </c>
      <c r="F14" s="62">
        <v>4</v>
      </c>
      <c r="G14" s="83">
        <v>5</v>
      </c>
      <c r="H14" s="83">
        <v>6</v>
      </c>
      <c r="I14" s="83">
        <v>7</v>
      </c>
      <c r="J14" s="63">
        <v>8</v>
      </c>
    </row>
    <row r="15" spans="1:10" s="6" customFormat="1" ht="14.25" customHeight="1">
      <c r="A15" s="62">
        <v>1</v>
      </c>
      <c r="B15" s="62">
        <v>804</v>
      </c>
      <c r="C15" s="60" t="s">
        <v>265</v>
      </c>
      <c r="D15" s="235"/>
      <c r="E15" s="235"/>
      <c r="F15" s="235"/>
      <c r="G15" s="173">
        <f>G17+G58+G71+G84+G104+G125+G130+G140+G147+G154</f>
        <v>11766550</v>
      </c>
      <c r="H15" s="173">
        <f>H17+H58+H71+H84+H104+H125+H130+H140+H147+H154</f>
        <v>17104122.249999996</v>
      </c>
      <c r="I15" s="173">
        <f>I17+I58+I71+I84+I104+I125+I130+I140+I147+I154</f>
        <v>17077445.96</v>
      </c>
      <c r="J15" s="180">
        <f>I15/H15*100</f>
        <v>99.84403590193004</v>
      </c>
    </row>
    <row r="16" spans="1:10" ht="39.75" customHeight="1" hidden="1">
      <c r="A16" s="62">
        <v>2</v>
      </c>
      <c r="B16" s="62">
        <v>804</v>
      </c>
      <c r="C16" s="66"/>
      <c r="D16" s="67" t="s">
        <v>20</v>
      </c>
      <c r="E16" s="68"/>
      <c r="F16" s="68"/>
      <c r="G16" s="175">
        <f>G18+G24+G35+G41</f>
        <v>5308662</v>
      </c>
      <c r="H16" s="175">
        <f>H18+H24+H35+H41</f>
        <v>5186202.97</v>
      </c>
      <c r="I16" s="175">
        <f>I18+I24+I35+I41</f>
        <v>5162759.6899999995</v>
      </c>
      <c r="J16" s="69">
        <f>J18+J24+J35+J41</f>
        <v>298.33079884928935</v>
      </c>
    </row>
    <row r="17" spans="1:11" ht="15" customHeight="1">
      <c r="A17" s="62">
        <v>2</v>
      </c>
      <c r="B17" s="62">
        <v>804</v>
      </c>
      <c r="C17" s="66" t="s">
        <v>11</v>
      </c>
      <c r="D17" s="176" t="s">
        <v>52</v>
      </c>
      <c r="E17" s="70"/>
      <c r="F17" s="70"/>
      <c r="G17" s="175">
        <f>G18+G24+G35+G41</f>
        <v>5308662</v>
      </c>
      <c r="H17" s="175">
        <f>H18+H24+H35+H41</f>
        <v>5186202.97</v>
      </c>
      <c r="I17" s="175">
        <f>I18+I24+I35+I41</f>
        <v>5162759.6899999995</v>
      </c>
      <c r="J17" s="71">
        <f>I17/H17*100</f>
        <v>99.5479683279731</v>
      </c>
      <c r="K17" s="171"/>
    </row>
    <row r="18" spans="1:10" ht="30.75" customHeight="1">
      <c r="A18" s="62">
        <v>3</v>
      </c>
      <c r="B18" s="62">
        <v>804</v>
      </c>
      <c r="C18" s="43" t="s">
        <v>84</v>
      </c>
      <c r="D18" s="67" t="s">
        <v>53</v>
      </c>
      <c r="E18" s="72"/>
      <c r="F18" s="67"/>
      <c r="G18" s="177">
        <f aca="true" t="shared" si="0" ref="G18:J19">G19</f>
        <v>940190</v>
      </c>
      <c r="H18" s="177">
        <f>H19</f>
        <v>940190</v>
      </c>
      <c r="I18" s="177">
        <f>I19</f>
        <v>940190</v>
      </c>
      <c r="J18" s="73">
        <f t="shared" si="0"/>
        <v>100</v>
      </c>
    </row>
    <row r="19" spans="1:10" ht="23.25" customHeight="1">
      <c r="A19" s="62">
        <v>4</v>
      </c>
      <c r="B19" s="62">
        <v>804</v>
      </c>
      <c r="C19" s="43" t="s">
        <v>129</v>
      </c>
      <c r="D19" s="67" t="s">
        <v>53</v>
      </c>
      <c r="E19" s="51">
        <v>9100000000</v>
      </c>
      <c r="F19" s="67"/>
      <c r="G19" s="175">
        <f t="shared" si="0"/>
        <v>940190</v>
      </c>
      <c r="H19" s="175">
        <f t="shared" si="0"/>
        <v>940190</v>
      </c>
      <c r="I19" s="175">
        <f t="shared" si="0"/>
        <v>940190</v>
      </c>
      <c r="J19" s="71">
        <f t="shared" si="0"/>
        <v>100</v>
      </c>
    </row>
    <row r="20" spans="1:10" ht="15" customHeight="1">
      <c r="A20" s="62">
        <v>5</v>
      </c>
      <c r="B20" s="62">
        <v>804</v>
      </c>
      <c r="C20" s="43" t="s">
        <v>130</v>
      </c>
      <c r="D20" s="67" t="s">
        <v>53</v>
      </c>
      <c r="E20" s="51">
        <v>9110000000</v>
      </c>
      <c r="F20" s="67"/>
      <c r="G20" s="175">
        <f aca="true" t="shared" si="1" ref="G20:J21">G21</f>
        <v>940190</v>
      </c>
      <c r="H20" s="175">
        <f t="shared" si="1"/>
        <v>940190</v>
      </c>
      <c r="I20" s="175">
        <f t="shared" si="1"/>
        <v>940190</v>
      </c>
      <c r="J20" s="71">
        <f t="shared" si="1"/>
        <v>100</v>
      </c>
    </row>
    <row r="21" spans="1:10" ht="51" customHeight="1">
      <c r="A21" s="62">
        <v>6</v>
      </c>
      <c r="B21" s="62">
        <v>804</v>
      </c>
      <c r="C21" s="43" t="s">
        <v>101</v>
      </c>
      <c r="D21" s="67" t="s">
        <v>53</v>
      </c>
      <c r="E21" s="51">
        <v>9110080210</v>
      </c>
      <c r="F21" s="67"/>
      <c r="G21" s="175">
        <f t="shared" si="1"/>
        <v>940190</v>
      </c>
      <c r="H21" s="175">
        <f t="shared" si="1"/>
        <v>940190</v>
      </c>
      <c r="I21" s="175">
        <f t="shared" si="1"/>
        <v>940190</v>
      </c>
      <c r="J21" s="71">
        <f t="shared" si="1"/>
        <v>100</v>
      </c>
    </row>
    <row r="22" spans="1:10" ht="51" customHeight="1">
      <c r="A22" s="62">
        <v>7</v>
      </c>
      <c r="B22" s="62">
        <v>804</v>
      </c>
      <c r="C22" s="43" t="s">
        <v>102</v>
      </c>
      <c r="D22" s="67" t="s">
        <v>53</v>
      </c>
      <c r="E22" s="51">
        <v>9110080210</v>
      </c>
      <c r="F22" s="60">
        <v>100</v>
      </c>
      <c r="G22" s="175">
        <f>+G23</f>
        <v>940190</v>
      </c>
      <c r="H22" s="175">
        <f>+H23</f>
        <v>940190</v>
      </c>
      <c r="I22" s="175">
        <f>+I23</f>
        <v>940190</v>
      </c>
      <c r="J22" s="71">
        <f>+J23</f>
        <v>100</v>
      </c>
    </row>
    <row r="23" spans="1:10" ht="24.75" customHeight="1">
      <c r="A23" s="62">
        <v>8</v>
      </c>
      <c r="B23" s="62">
        <v>804</v>
      </c>
      <c r="C23" s="43" t="s">
        <v>103</v>
      </c>
      <c r="D23" s="67" t="s">
        <v>53</v>
      </c>
      <c r="E23" s="51">
        <v>9110080210</v>
      </c>
      <c r="F23" s="60">
        <v>120</v>
      </c>
      <c r="G23" s="175">
        <v>940190</v>
      </c>
      <c r="H23" s="175">
        <v>940190</v>
      </c>
      <c r="I23" s="175">
        <v>940190</v>
      </c>
      <c r="J23" s="71">
        <f>I23/H23*100</f>
        <v>100</v>
      </c>
    </row>
    <row r="24" spans="1:10" ht="27" customHeight="1">
      <c r="A24" s="62">
        <v>9</v>
      </c>
      <c r="B24" s="62">
        <v>804</v>
      </c>
      <c r="C24" s="43" t="s">
        <v>85</v>
      </c>
      <c r="D24" s="67" t="s">
        <v>54</v>
      </c>
      <c r="E24" s="51"/>
      <c r="F24" s="67"/>
      <c r="G24" s="175">
        <f aca="true" t="shared" si="2" ref="G24:J26">G25</f>
        <v>3774743</v>
      </c>
      <c r="H24" s="175">
        <f t="shared" si="2"/>
        <v>3670612.8899999997</v>
      </c>
      <c r="I24" s="175">
        <f t="shared" si="2"/>
        <v>3655372.61</v>
      </c>
      <c r="J24" s="71">
        <f t="shared" si="2"/>
        <v>99.58480285290995</v>
      </c>
    </row>
    <row r="25" spans="1:10" ht="12.75" customHeight="1">
      <c r="A25" s="62">
        <v>10</v>
      </c>
      <c r="B25" s="62">
        <v>804</v>
      </c>
      <c r="C25" s="43" t="s">
        <v>104</v>
      </c>
      <c r="D25" s="67" t="s">
        <v>54</v>
      </c>
      <c r="E25" s="51">
        <v>8100000000</v>
      </c>
      <c r="F25" s="67"/>
      <c r="G25" s="175">
        <f t="shared" si="2"/>
        <v>3774743</v>
      </c>
      <c r="H25" s="175">
        <f t="shared" si="2"/>
        <v>3670612.8899999997</v>
      </c>
      <c r="I25" s="175">
        <f t="shared" si="2"/>
        <v>3655372.61</v>
      </c>
      <c r="J25" s="71">
        <f t="shared" si="2"/>
        <v>99.58480285290995</v>
      </c>
    </row>
    <row r="26" spans="1:10" ht="17.25" customHeight="1">
      <c r="A26" s="62">
        <v>11</v>
      </c>
      <c r="B26" s="62">
        <v>804</v>
      </c>
      <c r="C26" s="43" t="s">
        <v>244</v>
      </c>
      <c r="D26" s="67" t="s">
        <v>54</v>
      </c>
      <c r="E26" s="51">
        <v>8110000000</v>
      </c>
      <c r="F26" s="67"/>
      <c r="G26" s="175">
        <f>G27</f>
        <v>3774743</v>
      </c>
      <c r="H26" s="175">
        <f t="shared" si="2"/>
        <v>3670612.8899999997</v>
      </c>
      <c r="I26" s="175">
        <f t="shared" si="2"/>
        <v>3655372.61</v>
      </c>
      <c r="J26" s="71">
        <f>I26/H26*100</f>
        <v>99.58480285290995</v>
      </c>
    </row>
    <row r="27" spans="1:10" ht="39" customHeight="1">
      <c r="A27" s="62">
        <v>12</v>
      </c>
      <c r="B27" s="62">
        <v>804</v>
      </c>
      <c r="C27" s="43" t="s">
        <v>105</v>
      </c>
      <c r="D27" s="67" t="s">
        <v>54</v>
      </c>
      <c r="E27" s="51">
        <v>8110080210</v>
      </c>
      <c r="F27" s="60"/>
      <c r="G27" s="175">
        <f>G28+G31+G33</f>
        <v>3774743</v>
      </c>
      <c r="H27" s="175">
        <f>H28+H31+H33</f>
        <v>3670612.8899999997</v>
      </c>
      <c r="I27" s="175">
        <f>I28+I31+I33</f>
        <v>3655372.61</v>
      </c>
      <c r="J27" s="71">
        <f>I27/H27*100</f>
        <v>99.58480285290995</v>
      </c>
    </row>
    <row r="28" spans="1:10" ht="1.5" customHeight="1">
      <c r="A28" s="231">
        <v>13</v>
      </c>
      <c r="B28" s="231">
        <v>804</v>
      </c>
      <c r="C28" s="240" t="s">
        <v>102</v>
      </c>
      <c r="D28" s="232" t="s">
        <v>54</v>
      </c>
      <c r="E28" s="233">
        <v>8110080210</v>
      </c>
      <c r="F28" s="235">
        <v>100</v>
      </c>
      <c r="G28" s="236">
        <f>+G30</f>
        <v>3399088</v>
      </c>
      <c r="H28" s="236">
        <f>H30</f>
        <v>3206720.15</v>
      </c>
      <c r="I28" s="236">
        <f>+I30</f>
        <v>3206720.15</v>
      </c>
      <c r="J28" s="237">
        <f>+J30</f>
        <v>96.28816926104824</v>
      </c>
    </row>
    <row r="29" spans="1:10" ht="54" customHeight="1">
      <c r="A29" s="231"/>
      <c r="B29" s="231"/>
      <c r="C29" s="240"/>
      <c r="D29" s="232"/>
      <c r="E29" s="233"/>
      <c r="F29" s="235"/>
      <c r="G29" s="236"/>
      <c r="H29" s="236"/>
      <c r="I29" s="236"/>
      <c r="J29" s="237"/>
    </row>
    <row r="30" spans="1:10" ht="23.25" customHeight="1">
      <c r="A30" s="62">
        <v>14</v>
      </c>
      <c r="B30" s="62">
        <v>804</v>
      </c>
      <c r="C30" s="43" t="s">
        <v>103</v>
      </c>
      <c r="D30" s="67" t="s">
        <v>54</v>
      </c>
      <c r="E30" s="51">
        <v>8110080210</v>
      </c>
      <c r="F30" s="60">
        <v>120</v>
      </c>
      <c r="G30" s="179">
        <v>3399088</v>
      </c>
      <c r="H30" s="175">
        <v>3206720.15</v>
      </c>
      <c r="I30" s="175">
        <v>3206720.15</v>
      </c>
      <c r="J30" s="71">
        <f>J31</f>
        <v>96.28816926104824</v>
      </c>
    </row>
    <row r="31" spans="1:10" ht="27" customHeight="1">
      <c r="A31" s="231">
        <v>15</v>
      </c>
      <c r="B31" s="62">
        <v>804</v>
      </c>
      <c r="C31" s="43" t="s">
        <v>113</v>
      </c>
      <c r="D31" s="67" t="s">
        <v>54</v>
      </c>
      <c r="E31" s="51">
        <v>8110080210</v>
      </c>
      <c r="F31" s="60">
        <v>200</v>
      </c>
      <c r="G31" s="175">
        <f>+G32</f>
        <v>371075</v>
      </c>
      <c r="H31" s="175">
        <f>+H32</f>
        <v>410586.61</v>
      </c>
      <c r="I31" s="175">
        <f>+I32</f>
        <v>395346.33</v>
      </c>
      <c r="J31" s="71">
        <f>I31/H31*100</f>
        <v>96.28816926104824</v>
      </c>
    </row>
    <row r="32" spans="1:10" ht="24.75" customHeight="1">
      <c r="A32" s="231"/>
      <c r="B32" s="62">
        <v>804</v>
      </c>
      <c r="C32" s="43" t="s">
        <v>114</v>
      </c>
      <c r="D32" s="67" t="s">
        <v>54</v>
      </c>
      <c r="E32" s="51">
        <v>8110080210</v>
      </c>
      <c r="F32" s="60">
        <v>240</v>
      </c>
      <c r="G32" s="179">
        <v>371075</v>
      </c>
      <c r="H32" s="175">
        <v>410586.61</v>
      </c>
      <c r="I32" s="175">
        <v>395346.33</v>
      </c>
      <c r="J32" s="71">
        <f>I32/H32*100</f>
        <v>96.28816926104824</v>
      </c>
    </row>
    <row r="33" spans="1:10" ht="14.25" customHeight="1">
      <c r="A33" s="62">
        <v>16</v>
      </c>
      <c r="B33" s="62">
        <v>804</v>
      </c>
      <c r="C33" s="43" t="s">
        <v>117</v>
      </c>
      <c r="D33" s="67" t="s">
        <v>54</v>
      </c>
      <c r="E33" s="51">
        <v>8110080210</v>
      </c>
      <c r="F33" s="60">
        <v>800</v>
      </c>
      <c r="G33" s="175">
        <f>G34</f>
        <v>4580</v>
      </c>
      <c r="H33" s="175">
        <f>H34</f>
        <v>53306.13</v>
      </c>
      <c r="I33" s="175">
        <f>I34</f>
        <v>53306.13</v>
      </c>
      <c r="J33" s="71">
        <f>J34</f>
        <v>100</v>
      </c>
    </row>
    <row r="34" spans="1:10" ht="12.75" customHeight="1">
      <c r="A34" s="62">
        <v>17</v>
      </c>
      <c r="B34" s="62">
        <v>804</v>
      </c>
      <c r="C34" s="43" t="s">
        <v>128</v>
      </c>
      <c r="D34" s="67" t="s">
        <v>54</v>
      </c>
      <c r="E34" s="51">
        <v>8110080210</v>
      </c>
      <c r="F34" s="60">
        <v>850</v>
      </c>
      <c r="G34" s="175">
        <f>прил4!F155</f>
        <v>4580</v>
      </c>
      <c r="H34" s="175">
        <v>53306.13</v>
      </c>
      <c r="I34" s="175">
        <v>53306.13</v>
      </c>
      <c r="J34" s="71">
        <f>I34/H34*100</f>
        <v>100</v>
      </c>
    </row>
    <row r="35" spans="1:10" ht="13.5" customHeight="1">
      <c r="A35" s="62">
        <v>18</v>
      </c>
      <c r="B35" s="62">
        <v>804</v>
      </c>
      <c r="C35" s="43" t="s">
        <v>14</v>
      </c>
      <c r="D35" s="176" t="s">
        <v>55</v>
      </c>
      <c r="E35" s="74"/>
      <c r="F35" s="75"/>
      <c r="G35" s="175">
        <f aca="true" t="shared" si="3" ref="G35:J37">G36</f>
        <v>1000</v>
      </c>
      <c r="H35" s="175">
        <f t="shared" si="3"/>
        <v>1000</v>
      </c>
      <c r="I35" s="175">
        <f t="shared" si="3"/>
        <v>0</v>
      </c>
      <c r="J35" s="71">
        <f t="shared" si="3"/>
        <v>0</v>
      </c>
    </row>
    <row r="36" spans="1:10" ht="23.25" customHeight="1">
      <c r="A36" s="62">
        <v>19</v>
      </c>
      <c r="B36" s="62">
        <v>804</v>
      </c>
      <c r="C36" s="43" t="s">
        <v>104</v>
      </c>
      <c r="D36" s="67" t="s">
        <v>55</v>
      </c>
      <c r="E36" s="51">
        <v>8100000000</v>
      </c>
      <c r="F36" s="60"/>
      <c r="G36" s="175">
        <f t="shared" si="3"/>
        <v>1000</v>
      </c>
      <c r="H36" s="175">
        <f t="shared" si="3"/>
        <v>1000</v>
      </c>
      <c r="I36" s="175">
        <f t="shared" si="3"/>
        <v>0</v>
      </c>
      <c r="J36" s="71">
        <f t="shared" si="3"/>
        <v>0</v>
      </c>
    </row>
    <row r="37" spans="1:10" ht="18.75" customHeight="1">
      <c r="A37" s="62">
        <v>20</v>
      </c>
      <c r="B37" s="62">
        <v>804</v>
      </c>
      <c r="C37" s="43" t="s">
        <v>244</v>
      </c>
      <c r="D37" s="67" t="s">
        <v>55</v>
      </c>
      <c r="E37" s="51">
        <v>8110000000</v>
      </c>
      <c r="F37" s="60"/>
      <c r="G37" s="175">
        <f t="shared" si="3"/>
        <v>1000</v>
      </c>
      <c r="H37" s="175">
        <f t="shared" si="3"/>
        <v>1000</v>
      </c>
      <c r="I37" s="175">
        <f t="shared" si="3"/>
        <v>0</v>
      </c>
      <c r="J37" s="71">
        <f t="shared" si="3"/>
        <v>0</v>
      </c>
    </row>
    <row r="38" spans="1:10" ht="44.25" customHeight="1">
      <c r="A38" s="62">
        <v>21</v>
      </c>
      <c r="B38" s="62">
        <v>804</v>
      </c>
      <c r="C38" s="43" t="s">
        <v>264</v>
      </c>
      <c r="D38" s="67" t="s">
        <v>55</v>
      </c>
      <c r="E38" s="51">
        <v>8110080050</v>
      </c>
      <c r="F38" s="67"/>
      <c r="G38" s="175">
        <v>1000</v>
      </c>
      <c r="H38" s="175">
        <v>1000</v>
      </c>
      <c r="I38" s="175">
        <f>I39</f>
        <v>0</v>
      </c>
      <c r="J38" s="71">
        <f>I38/H38*100</f>
        <v>0</v>
      </c>
    </row>
    <row r="39" spans="1:10" ht="18.75" customHeight="1">
      <c r="A39" s="62">
        <v>22</v>
      </c>
      <c r="B39" s="62">
        <v>804</v>
      </c>
      <c r="C39" s="43" t="s">
        <v>117</v>
      </c>
      <c r="D39" s="67" t="s">
        <v>55</v>
      </c>
      <c r="E39" s="51">
        <v>8110080050</v>
      </c>
      <c r="F39" s="67" t="s">
        <v>116</v>
      </c>
      <c r="G39" s="175">
        <v>1000</v>
      </c>
      <c r="H39" s="175">
        <v>1000</v>
      </c>
      <c r="I39" s="175">
        <f>I40</f>
        <v>0</v>
      </c>
      <c r="J39" s="71">
        <f>I39/H39*100</f>
        <v>0</v>
      </c>
    </row>
    <row r="40" spans="1:10" ht="15.75" customHeight="1">
      <c r="A40" s="62">
        <v>23</v>
      </c>
      <c r="B40" s="62">
        <v>804</v>
      </c>
      <c r="C40" s="43" t="s">
        <v>119</v>
      </c>
      <c r="D40" s="67" t="s">
        <v>55</v>
      </c>
      <c r="E40" s="51">
        <v>8110080050</v>
      </c>
      <c r="F40" s="67" t="s">
        <v>118</v>
      </c>
      <c r="G40" s="175">
        <v>1000</v>
      </c>
      <c r="H40" s="175">
        <v>1000</v>
      </c>
      <c r="I40" s="175">
        <v>0</v>
      </c>
      <c r="J40" s="71">
        <f>I40/H40*100</f>
        <v>0</v>
      </c>
    </row>
    <row r="41" spans="1:10" ht="15.75" customHeight="1">
      <c r="A41" s="62">
        <v>24</v>
      </c>
      <c r="B41" s="62">
        <v>804</v>
      </c>
      <c r="C41" s="76" t="s">
        <v>182</v>
      </c>
      <c r="D41" s="176" t="s">
        <v>56</v>
      </c>
      <c r="E41" s="74"/>
      <c r="F41" s="75"/>
      <c r="G41" s="177">
        <f aca="true" t="shared" si="4" ref="G41:I42">G42</f>
        <v>592729</v>
      </c>
      <c r="H41" s="177">
        <f t="shared" si="4"/>
        <v>574400.0800000001</v>
      </c>
      <c r="I41" s="177">
        <f t="shared" si="4"/>
        <v>567197.0800000001</v>
      </c>
      <c r="J41" s="73">
        <f>I41/H41*100</f>
        <v>98.74599599637939</v>
      </c>
    </row>
    <row r="42" spans="1:10" ht="38.25" customHeight="1">
      <c r="A42" s="62">
        <v>25</v>
      </c>
      <c r="B42" s="62"/>
      <c r="C42" s="43" t="s">
        <v>256</v>
      </c>
      <c r="D42" s="67" t="s">
        <v>56</v>
      </c>
      <c r="E42" s="51">
        <v>100000000</v>
      </c>
      <c r="F42" s="60"/>
      <c r="G42" s="175">
        <f t="shared" si="4"/>
        <v>592729</v>
      </c>
      <c r="H42" s="175">
        <f t="shared" si="4"/>
        <v>574400.0800000001</v>
      </c>
      <c r="I42" s="175">
        <f t="shared" si="4"/>
        <v>567197.0800000001</v>
      </c>
      <c r="J42" s="71">
        <f>J43</f>
        <v>98.74599599637939</v>
      </c>
    </row>
    <row r="43" spans="1:10" ht="21" customHeight="1">
      <c r="A43" s="62">
        <v>26</v>
      </c>
      <c r="B43" s="62"/>
      <c r="C43" s="43" t="s">
        <v>263</v>
      </c>
      <c r="D43" s="67" t="s">
        <v>56</v>
      </c>
      <c r="E43" s="51">
        <v>110000000</v>
      </c>
      <c r="F43" s="60"/>
      <c r="G43" s="175">
        <f>G44+G49+G52</f>
        <v>592729</v>
      </c>
      <c r="H43" s="175">
        <f>H44+H47+H49+H52</f>
        <v>574400.0800000001</v>
      </c>
      <c r="I43" s="175">
        <f>I44+I47+I49</f>
        <v>567197.0800000001</v>
      </c>
      <c r="J43" s="71">
        <f>I43/H43*100</f>
        <v>98.74599599637939</v>
      </c>
    </row>
    <row r="44" spans="1:10" ht="60" customHeight="1">
      <c r="A44" s="62">
        <v>27</v>
      </c>
      <c r="B44" s="62"/>
      <c r="C44" s="43" t="s">
        <v>266</v>
      </c>
      <c r="D44" s="67" t="s">
        <v>56</v>
      </c>
      <c r="E44" s="51">
        <v>110081010</v>
      </c>
      <c r="F44" s="60"/>
      <c r="G44" s="175">
        <f aca="true" t="shared" si="5" ref="G44:J45">G45</f>
        <v>559609</v>
      </c>
      <c r="H44" s="175">
        <f t="shared" si="5"/>
        <v>503097.03</v>
      </c>
      <c r="I44" s="175">
        <f t="shared" si="5"/>
        <v>503097.03</v>
      </c>
      <c r="J44" s="71">
        <f t="shared" si="5"/>
        <v>100</v>
      </c>
    </row>
    <row r="45" spans="1:10" ht="53.25" customHeight="1">
      <c r="A45" s="62">
        <v>28</v>
      </c>
      <c r="B45" s="62"/>
      <c r="C45" s="43" t="s">
        <v>102</v>
      </c>
      <c r="D45" s="67" t="s">
        <v>56</v>
      </c>
      <c r="E45" s="51">
        <v>110081010</v>
      </c>
      <c r="F45" s="60">
        <v>100</v>
      </c>
      <c r="G45" s="175">
        <f t="shared" si="5"/>
        <v>559609</v>
      </c>
      <c r="H45" s="175">
        <f t="shared" si="5"/>
        <v>503097.03</v>
      </c>
      <c r="I45" s="175">
        <f t="shared" si="5"/>
        <v>503097.03</v>
      </c>
      <c r="J45" s="71">
        <f t="shared" si="5"/>
        <v>100</v>
      </c>
    </row>
    <row r="46" spans="1:10" ht="24" customHeight="1">
      <c r="A46" s="62">
        <v>29</v>
      </c>
      <c r="B46" s="62"/>
      <c r="C46" s="43" t="s">
        <v>103</v>
      </c>
      <c r="D46" s="67" t="s">
        <v>56</v>
      </c>
      <c r="E46" s="51">
        <v>110081010</v>
      </c>
      <c r="F46" s="60">
        <v>120</v>
      </c>
      <c r="G46" s="175">
        <v>559609</v>
      </c>
      <c r="H46" s="175">
        <v>503097.03</v>
      </c>
      <c r="I46" s="175">
        <v>503097.03</v>
      </c>
      <c r="J46" s="71">
        <f>I46/H46*100</f>
        <v>100</v>
      </c>
    </row>
    <row r="47" spans="1:10" ht="27" customHeight="1">
      <c r="A47" s="62">
        <v>30</v>
      </c>
      <c r="B47" s="62"/>
      <c r="C47" s="178" t="s">
        <v>375</v>
      </c>
      <c r="D47" s="176" t="s">
        <v>56</v>
      </c>
      <c r="E47" s="74">
        <v>110081010</v>
      </c>
      <c r="F47" s="75">
        <v>240</v>
      </c>
      <c r="G47" s="175">
        <v>0</v>
      </c>
      <c r="H47" s="175">
        <v>52029.66</v>
      </c>
      <c r="I47" s="175">
        <v>52029.66</v>
      </c>
      <c r="J47" s="71">
        <f aca="true" t="shared" si="6" ref="J47:J54">I47/H47*100</f>
        <v>100</v>
      </c>
    </row>
    <row r="48" spans="1:10" ht="27" customHeight="1">
      <c r="A48" s="62">
        <v>31</v>
      </c>
      <c r="B48" s="62"/>
      <c r="C48" s="43" t="s">
        <v>114</v>
      </c>
      <c r="D48" s="176" t="s">
        <v>56</v>
      </c>
      <c r="E48" s="74">
        <v>110081010</v>
      </c>
      <c r="F48" s="75">
        <v>240</v>
      </c>
      <c r="G48" s="175">
        <v>0</v>
      </c>
      <c r="H48" s="175">
        <v>52029.66</v>
      </c>
      <c r="I48" s="175">
        <v>52029.66</v>
      </c>
      <c r="J48" s="71">
        <f t="shared" si="6"/>
        <v>100</v>
      </c>
    </row>
    <row r="49" spans="1:11" ht="57" customHeight="1">
      <c r="A49" s="62">
        <v>32</v>
      </c>
      <c r="B49" s="62"/>
      <c r="C49" s="43" t="s">
        <v>267</v>
      </c>
      <c r="D49" s="67" t="s">
        <v>56</v>
      </c>
      <c r="E49" s="51">
        <v>110081060</v>
      </c>
      <c r="F49" s="60"/>
      <c r="G49" s="175">
        <f aca="true" t="shared" si="7" ref="G49:I50">G50</f>
        <v>26648</v>
      </c>
      <c r="H49" s="175">
        <f t="shared" si="7"/>
        <v>12070.39</v>
      </c>
      <c r="I49" s="175">
        <f t="shared" si="7"/>
        <v>12070.39</v>
      </c>
      <c r="J49" s="71">
        <f t="shared" si="6"/>
        <v>100</v>
      </c>
      <c r="K49" s="172"/>
    </row>
    <row r="50" spans="1:10" ht="55.5" customHeight="1">
      <c r="A50" s="62">
        <v>33</v>
      </c>
      <c r="B50" s="62"/>
      <c r="C50" s="43" t="s">
        <v>102</v>
      </c>
      <c r="D50" s="67" t="s">
        <v>56</v>
      </c>
      <c r="E50" s="51">
        <v>110081060</v>
      </c>
      <c r="F50" s="60">
        <v>100</v>
      </c>
      <c r="G50" s="175">
        <f t="shared" si="7"/>
        <v>26648</v>
      </c>
      <c r="H50" s="175">
        <f t="shared" si="7"/>
        <v>12070.39</v>
      </c>
      <c r="I50" s="175">
        <f t="shared" si="7"/>
        <v>12070.39</v>
      </c>
      <c r="J50" s="71">
        <f t="shared" si="6"/>
        <v>100</v>
      </c>
    </row>
    <row r="51" spans="1:10" ht="27" customHeight="1">
      <c r="A51" s="62">
        <v>34</v>
      </c>
      <c r="B51" s="62"/>
      <c r="C51" s="43" t="s">
        <v>103</v>
      </c>
      <c r="D51" s="67" t="s">
        <v>56</v>
      </c>
      <c r="E51" s="51">
        <v>110081060</v>
      </c>
      <c r="F51" s="60">
        <v>120</v>
      </c>
      <c r="G51" s="175">
        <v>26648</v>
      </c>
      <c r="H51" s="175">
        <v>12070.39</v>
      </c>
      <c r="I51" s="175">
        <v>12070.39</v>
      </c>
      <c r="J51" s="71">
        <f t="shared" si="6"/>
        <v>100</v>
      </c>
    </row>
    <row r="52" spans="1:10" ht="22.5" customHeight="1">
      <c r="A52" s="62">
        <v>35</v>
      </c>
      <c r="B52" s="62">
        <v>804</v>
      </c>
      <c r="C52" s="43" t="s">
        <v>120</v>
      </c>
      <c r="D52" s="67" t="s">
        <v>56</v>
      </c>
      <c r="E52" s="51">
        <v>8100000000</v>
      </c>
      <c r="F52" s="60"/>
      <c r="G52" s="175">
        <f aca="true" t="shared" si="8" ref="G52:I53">G53</f>
        <v>6472</v>
      </c>
      <c r="H52" s="175">
        <f t="shared" si="8"/>
        <v>7203</v>
      </c>
      <c r="I52" s="175">
        <f t="shared" si="8"/>
        <v>0</v>
      </c>
      <c r="J52" s="71">
        <f t="shared" si="6"/>
        <v>0</v>
      </c>
    </row>
    <row r="53" spans="1:10" ht="19.5" customHeight="1">
      <c r="A53" s="62">
        <v>36</v>
      </c>
      <c r="B53" s="62">
        <v>804</v>
      </c>
      <c r="C53" s="43" t="s">
        <v>244</v>
      </c>
      <c r="D53" s="67" t="s">
        <v>56</v>
      </c>
      <c r="E53" s="51">
        <v>8110000000</v>
      </c>
      <c r="F53" s="60"/>
      <c r="G53" s="175">
        <f t="shared" si="8"/>
        <v>6472</v>
      </c>
      <c r="H53" s="175">
        <f t="shared" si="8"/>
        <v>7203</v>
      </c>
      <c r="I53" s="175">
        <f t="shared" si="8"/>
        <v>0</v>
      </c>
      <c r="J53" s="71">
        <f t="shared" si="6"/>
        <v>0</v>
      </c>
    </row>
    <row r="54" spans="1:10" ht="0.75" customHeight="1" hidden="1">
      <c r="A54" s="231">
        <v>61</v>
      </c>
      <c r="B54" s="231">
        <v>804</v>
      </c>
      <c r="C54" s="240" t="s">
        <v>262</v>
      </c>
      <c r="D54" s="232" t="s">
        <v>56</v>
      </c>
      <c r="E54" s="233">
        <v>8110075140</v>
      </c>
      <c r="F54" s="235"/>
      <c r="G54" s="236">
        <v>6472</v>
      </c>
      <c r="H54" s="236">
        <v>7203</v>
      </c>
      <c r="I54" s="236">
        <v>0</v>
      </c>
      <c r="J54" s="71">
        <f t="shared" si="6"/>
        <v>0</v>
      </c>
    </row>
    <row r="55" spans="1:10" ht="54.75" customHeight="1">
      <c r="A55" s="231"/>
      <c r="B55" s="231"/>
      <c r="C55" s="240"/>
      <c r="D55" s="232"/>
      <c r="E55" s="233"/>
      <c r="F55" s="235"/>
      <c r="G55" s="236"/>
      <c r="H55" s="236"/>
      <c r="I55" s="236"/>
      <c r="J55" s="71">
        <v>0</v>
      </c>
    </row>
    <row r="56" spans="1:10" ht="28.5" customHeight="1">
      <c r="A56" s="77" t="s">
        <v>399</v>
      </c>
      <c r="B56" s="77" t="s">
        <v>76</v>
      </c>
      <c r="C56" s="43" t="s">
        <v>113</v>
      </c>
      <c r="D56" s="67" t="s">
        <v>56</v>
      </c>
      <c r="E56" s="51">
        <v>8110075140</v>
      </c>
      <c r="F56" s="67" t="s">
        <v>121</v>
      </c>
      <c r="G56" s="175">
        <f>+G57</f>
        <v>6472</v>
      </c>
      <c r="H56" s="175">
        <f>+H57</f>
        <v>7203</v>
      </c>
      <c r="I56" s="175">
        <f>+I57</f>
        <v>0</v>
      </c>
      <c r="J56" s="71">
        <v>0</v>
      </c>
    </row>
    <row r="57" spans="1:10" ht="26.25" customHeight="1">
      <c r="A57" s="77" t="s">
        <v>400</v>
      </c>
      <c r="B57" s="77" t="s">
        <v>76</v>
      </c>
      <c r="C57" s="43" t="s">
        <v>114</v>
      </c>
      <c r="D57" s="67" t="s">
        <v>56</v>
      </c>
      <c r="E57" s="51">
        <v>8110075140</v>
      </c>
      <c r="F57" s="67" t="s">
        <v>97</v>
      </c>
      <c r="G57" s="175">
        <v>6472</v>
      </c>
      <c r="H57" s="175">
        <v>7203</v>
      </c>
      <c r="I57" s="175">
        <v>0</v>
      </c>
      <c r="J57" s="71">
        <v>0</v>
      </c>
    </row>
    <row r="58" spans="1:10" ht="15" customHeight="1">
      <c r="A58" s="62">
        <v>39</v>
      </c>
      <c r="B58" s="62">
        <v>804</v>
      </c>
      <c r="C58" s="60" t="s">
        <v>183</v>
      </c>
      <c r="D58" s="176" t="s">
        <v>57</v>
      </c>
      <c r="E58" s="78"/>
      <c r="F58" s="79"/>
      <c r="G58" s="175">
        <f>G59</f>
        <v>104467</v>
      </c>
      <c r="H58" s="175">
        <f>H59</f>
        <v>115383</v>
      </c>
      <c r="I58" s="175">
        <v>115383</v>
      </c>
      <c r="J58" s="71">
        <f>J59</f>
        <v>100</v>
      </c>
    </row>
    <row r="59" spans="1:10" ht="18" customHeight="1">
      <c r="A59" s="231">
        <v>40</v>
      </c>
      <c r="B59" s="62">
        <v>804</v>
      </c>
      <c r="C59" s="43" t="s">
        <v>16</v>
      </c>
      <c r="D59" s="67" t="s">
        <v>58</v>
      </c>
      <c r="E59" s="80"/>
      <c r="F59" s="60"/>
      <c r="G59" s="175">
        <f>+G64</f>
        <v>104467</v>
      </c>
      <c r="H59" s="175">
        <f>+H64</f>
        <v>115383</v>
      </c>
      <c r="I59" s="175">
        <f>+I64</f>
        <v>115383</v>
      </c>
      <c r="J59" s="71">
        <f>+J64</f>
        <v>100</v>
      </c>
    </row>
    <row r="60" spans="1:10" ht="104.25" customHeight="1" hidden="1">
      <c r="A60" s="231"/>
      <c r="B60" s="62">
        <v>804</v>
      </c>
      <c r="C60" s="43" t="s">
        <v>120</v>
      </c>
      <c r="D60" s="67" t="s">
        <v>21</v>
      </c>
      <c r="E60" s="80"/>
      <c r="F60" s="60"/>
      <c r="G60" s="175">
        <f aca="true" t="shared" si="9" ref="G60:J61">G61</f>
        <v>55406</v>
      </c>
      <c r="H60" s="175">
        <f t="shared" si="9"/>
        <v>55406</v>
      </c>
      <c r="I60" s="175">
        <f t="shared" si="9"/>
        <v>55406</v>
      </c>
      <c r="J60" s="71">
        <f t="shared" si="9"/>
        <v>55406</v>
      </c>
    </row>
    <row r="61" spans="1:10" ht="90" customHeight="1" hidden="1">
      <c r="A61" s="77" t="s">
        <v>327</v>
      </c>
      <c r="B61" s="62">
        <v>804</v>
      </c>
      <c r="C61" s="43" t="s">
        <v>122</v>
      </c>
      <c r="D61" s="67" t="s">
        <v>21</v>
      </c>
      <c r="E61" s="80"/>
      <c r="F61" s="60"/>
      <c r="G61" s="175">
        <f t="shared" si="9"/>
        <v>55406</v>
      </c>
      <c r="H61" s="175">
        <f t="shared" si="9"/>
        <v>55406</v>
      </c>
      <c r="I61" s="175">
        <f t="shared" si="9"/>
        <v>55406</v>
      </c>
      <c r="J61" s="71">
        <f t="shared" si="9"/>
        <v>55406</v>
      </c>
    </row>
    <row r="62" spans="1:10" ht="12.75" customHeight="1" hidden="1">
      <c r="A62" s="77" t="s">
        <v>328</v>
      </c>
      <c r="B62" s="62">
        <v>804</v>
      </c>
      <c r="C62" s="43" t="s">
        <v>102</v>
      </c>
      <c r="D62" s="67" t="s">
        <v>21</v>
      </c>
      <c r="E62" s="80"/>
      <c r="F62" s="60">
        <v>100</v>
      </c>
      <c r="G62" s="175">
        <v>55406</v>
      </c>
      <c r="H62" s="175">
        <v>55406</v>
      </c>
      <c r="I62" s="175">
        <v>55406</v>
      </c>
      <c r="J62" s="71">
        <v>55406</v>
      </c>
    </row>
    <row r="63" spans="1:10" ht="10.5" customHeight="1" hidden="1">
      <c r="A63" s="62">
        <v>65</v>
      </c>
      <c r="B63" s="62">
        <v>804</v>
      </c>
      <c r="C63" s="43" t="s">
        <v>103</v>
      </c>
      <c r="D63" s="67" t="s">
        <v>21</v>
      </c>
      <c r="E63" s="80"/>
      <c r="F63" s="60">
        <v>120</v>
      </c>
      <c r="G63" s="175">
        <v>40382</v>
      </c>
      <c r="H63" s="175">
        <v>40382</v>
      </c>
      <c r="I63" s="175">
        <v>40382</v>
      </c>
      <c r="J63" s="71">
        <v>40382</v>
      </c>
    </row>
    <row r="64" spans="1:10" ht="12" customHeight="1">
      <c r="A64" s="231">
        <v>41</v>
      </c>
      <c r="B64" s="62">
        <v>804</v>
      </c>
      <c r="C64" s="43" t="s">
        <v>104</v>
      </c>
      <c r="D64" s="67" t="s">
        <v>58</v>
      </c>
      <c r="E64" s="51">
        <v>8100000000</v>
      </c>
      <c r="F64" s="60"/>
      <c r="G64" s="175">
        <f aca="true" t="shared" si="10" ref="G64:J65">+G65</f>
        <v>104467</v>
      </c>
      <c r="H64" s="175">
        <f t="shared" si="10"/>
        <v>115383</v>
      </c>
      <c r="I64" s="175">
        <f t="shared" si="10"/>
        <v>115383</v>
      </c>
      <c r="J64" s="71">
        <f t="shared" si="10"/>
        <v>100</v>
      </c>
    </row>
    <row r="65" spans="1:10" ht="24.75" customHeight="1">
      <c r="A65" s="231"/>
      <c r="B65" s="62">
        <v>804</v>
      </c>
      <c r="C65" s="43" t="s">
        <v>244</v>
      </c>
      <c r="D65" s="67" t="s">
        <v>58</v>
      </c>
      <c r="E65" s="51">
        <v>8110000000</v>
      </c>
      <c r="F65" s="60"/>
      <c r="G65" s="175">
        <f t="shared" si="10"/>
        <v>104467</v>
      </c>
      <c r="H65" s="175">
        <f t="shared" si="10"/>
        <v>115383</v>
      </c>
      <c r="I65" s="175">
        <f t="shared" si="10"/>
        <v>115383</v>
      </c>
      <c r="J65" s="71">
        <f t="shared" si="10"/>
        <v>100</v>
      </c>
    </row>
    <row r="66" spans="1:10" ht="58.5" customHeight="1">
      <c r="A66" s="77" t="s">
        <v>326</v>
      </c>
      <c r="B66" s="62">
        <v>804</v>
      </c>
      <c r="C66" s="43" t="s">
        <v>245</v>
      </c>
      <c r="D66" s="67" t="s">
        <v>58</v>
      </c>
      <c r="E66" s="51">
        <v>8110051180</v>
      </c>
      <c r="F66" s="60"/>
      <c r="G66" s="175">
        <f>+G67+G69</f>
        <v>104467</v>
      </c>
      <c r="H66" s="175">
        <f>+H67+H69</f>
        <v>115383</v>
      </c>
      <c r="I66" s="175">
        <f>+I67+I69</f>
        <v>115383</v>
      </c>
      <c r="J66" s="71">
        <f>I66/H66*100</f>
        <v>100</v>
      </c>
    </row>
    <row r="67" spans="1:10" ht="57" customHeight="1">
      <c r="A67" s="77" t="s">
        <v>385</v>
      </c>
      <c r="B67" s="62">
        <v>804</v>
      </c>
      <c r="C67" s="43" t="s">
        <v>131</v>
      </c>
      <c r="D67" s="67" t="s">
        <v>58</v>
      </c>
      <c r="E67" s="51">
        <v>8110051180</v>
      </c>
      <c r="F67" s="60">
        <v>100</v>
      </c>
      <c r="G67" s="175">
        <f>+G68</f>
        <v>104467</v>
      </c>
      <c r="H67" s="175">
        <f>+H68</f>
        <v>111927.2</v>
      </c>
      <c r="I67" s="175">
        <f>+I68</f>
        <v>111927.2</v>
      </c>
      <c r="J67" s="71">
        <f>+J68</f>
        <v>100</v>
      </c>
    </row>
    <row r="68" spans="1:10" ht="27" customHeight="1">
      <c r="A68" s="62">
        <v>44</v>
      </c>
      <c r="B68" s="62">
        <v>804</v>
      </c>
      <c r="C68" s="43" t="s">
        <v>184</v>
      </c>
      <c r="D68" s="67" t="s">
        <v>58</v>
      </c>
      <c r="E68" s="51">
        <v>8110051180</v>
      </c>
      <c r="F68" s="60">
        <v>120</v>
      </c>
      <c r="G68" s="175">
        <v>104467</v>
      </c>
      <c r="H68" s="175">
        <v>111927.2</v>
      </c>
      <c r="I68" s="175">
        <v>111927.2</v>
      </c>
      <c r="J68" s="71">
        <f>I68/H68*100</f>
        <v>100</v>
      </c>
    </row>
    <row r="69" spans="1:10" ht="24.75" customHeight="1">
      <c r="A69" s="231">
        <v>45</v>
      </c>
      <c r="B69" s="62">
        <v>804</v>
      </c>
      <c r="C69" s="43" t="s">
        <v>113</v>
      </c>
      <c r="D69" s="67" t="s">
        <v>58</v>
      </c>
      <c r="E69" s="51">
        <v>8110051180</v>
      </c>
      <c r="F69" s="60">
        <v>200</v>
      </c>
      <c r="G69" s="175">
        <f>+G70</f>
        <v>0</v>
      </c>
      <c r="H69" s="175">
        <f>+H70</f>
        <v>3455.8</v>
      </c>
      <c r="I69" s="175">
        <f>+I70</f>
        <v>3455.8</v>
      </c>
      <c r="J69" s="71">
        <f>+J70</f>
        <v>100</v>
      </c>
    </row>
    <row r="70" spans="1:10" ht="27" customHeight="1">
      <c r="A70" s="231"/>
      <c r="B70" s="62">
        <v>804</v>
      </c>
      <c r="C70" s="43" t="s">
        <v>114</v>
      </c>
      <c r="D70" s="67" t="s">
        <v>58</v>
      </c>
      <c r="E70" s="51">
        <v>8110051180</v>
      </c>
      <c r="F70" s="60">
        <v>240</v>
      </c>
      <c r="G70" s="175">
        <v>0</v>
      </c>
      <c r="H70" s="175">
        <v>3455.8</v>
      </c>
      <c r="I70" s="175">
        <v>3455.8</v>
      </c>
      <c r="J70" s="71">
        <f>I70/H70*100</f>
        <v>100</v>
      </c>
    </row>
    <row r="71" spans="1:10" ht="23.25" customHeight="1">
      <c r="A71" s="77" t="s">
        <v>387</v>
      </c>
      <c r="B71" s="62"/>
      <c r="C71" s="45" t="s">
        <v>5</v>
      </c>
      <c r="D71" s="176" t="s">
        <v>8</v>
      </c>
      <c r="E71" s="74"/>
      <c r="F71" s="75"/>
      <c r="G71" s="175">
        <f>G72+G81</f>
        <v>182776</v>
      </c>
      <c r="H71" s="175">
        <f>H72+H81</f>
        <v>185104.2</v>
      </c>
      <c r="I71" s="175">
        <f>I72+I81</f>
        <v>185104.2</v>
      </c>
      <c r="J71" s="44">
        <f>I71/H71*100</f>
        <v>100</v>
      </c>
    </row>
    <row r="72" spans="1:10" ht="43.5" customHeight="1">
      <c r="A72" s="77" t="s">
        <v>388</v>
      </c>
      <c r="B72" s="62"/>
      <c r="C72" s="178" t="s">
        <v>382</v>
      </c>
      <c r="D72" s="67" t="s">
        <v>179</v>
      </c>
      <c r="E72" s="51"/>
      <c r="F72" s="60"/>
      <c r="G72" s="175">
        <f>G73+G78</f>
        <v>110776</v>
      </c>
      <c r="H72" s="175">
        <f>H73+H78</f>
        <v>110842</v>
      </c>
      <c r="I72" s="175">
        <f>I73+I78</f>
        <v>110842</v>
      </c>
      <c r="J72" s="71">
        <f>I72/H72*100</f>
        <v>100</v>
      </c>
    </row>
    <row r="73" spans="1:10" ht="39" customHeight="1">
      <c r="A73" s="62">
        <v>48</v>
      </c>
      <c r="B73" s="62"/>
      <c r="C73" s="43" t="s">
        <v>256</v>
      </c>
      <c r="D73" s="67" t="s">
        <v>179</v>
      </c>
      <c r="E73" s="51">
        <v>100000000</v>
      </c>
      <c r="F73" s="60"/>
      <c r="G73" s="175">
        <f aca="true" t="shared" si="11" ref="G73:J76">G74</f>
        <v>105300</v>
      </c>
      <c r="H73" s="175">
        <f t="shared" si="11"/>
        <v>105300</v>
      </c>
      <c r="I73" s="175">
        <f t="shared" si="11"/>
        <v>105300</v>
      </c>
      <c r="J73" s="71">
        <f t="shared" si="11"/>
        <v>100</v>
      </c>
    </row>
    <row r="74" spans="1:10" ht="24.75" customHeight="1">
      <c r="A74" s="231">
        <v>49</v>
      </c>
      <c r="B74" s="62"/>
      <c r="C74" s="43" t="s">
        <v>261</v>
      </c>
      <c r="D74" s="67" t="s">
        <v>179</v>
      </c>
      <c r="E74" s="51">
        <v>130000000</v>
      </c>
      <c r="F74" s="60"/>
      <c r="G74" s="175">
        <f t="shared" si="11"/>
        <v>105300</v>
      </c>
      <c r="H74" s="175">
        <f t="shared" si="11"/>
        <v>105300</v>
      </c>
      <c r="I74" s="175">
        <f t="shared" si="11"/>
        <v>105300</v>
      </c>
      <c r="J74" s="71">
        <f t="shared" si="11"/>
        <v>100</v>
      </c>
    </row>
    <row r="75" spans="1:10" ht="71.25" customHeight="1">
      <c r="A75" s="231"/>
      <c r="B75" s="62"/>
      <c r="C75" s="46" t="s">
        <v>423</v>
      </c>
      <c r="D75" s="67" t="s">
        <v>179</v>
      </c>
      <c r="E75" s="51" t="str">
        <f>E76</f>
        <v>01300S4120</v>
      </c>
      <c r="F75" s="60"/>
      <c r="G75" s="175">
        <f t="shared" si="11"/>
        <v>105300</v>
      </c>
      <c r="H75" s="175">
        <f t="shared" si="11"/>
        <v>105300</v>
      </c>
      <c r="I75" s="175">
        <f t="shared" si="11"/>
        <v>105300</v>
      </c>
      <c r="J75" s="71">
        <f t="shared" si="11"/>
        <v>100</v>
      </c>
    </row>
    <row r="76" spans="1:10" ht="28.5" customHeight="1">
      <c r="A76" s="77" t="s">
        <v>390</v>
      </c>
      <c r="B76" s="62"/>
      <c r="C76" s="43" t="s">
        <v>113</v>
      </c>
      <c r="D76" s="67" t="s">
        <v>179</v>
      </c>
      <c r="E76" s="51" t="str">
        <f>E77</f>
        <v>01300S4120</v>
      </c>
      <c r="F76" s="60">
        <v>200</v>
      </c>
      <c r="G76" s="175">
        <f t="shared" si="11"/>
        <v>105300</v>
      </c>
      <c r="H76" s="175">
        <f t="shared" si="11"/>
        <v>105300</v>
      </c>
      <c r="I76" s="175">
        <f t="shared" si="11"/>
        <v>105300</v>
      </c>
      <c r="J76" s="71">
        <f t="shared" si="11"/>
        <v>100</v>
      </c>
    </row>
    <row r="77" spans="1:10" ht="28.5" customHeight="1">
      <c r="A77" s="77" t="s">
        <v>391</v>
      </c>
      <c r="B77" s="62"/>
      <c r="C77" s="43" t="s">
        <v>114</v>
      </c>
      <c r="D77" s="67" t="s">
        <v>179</v>
      </c>
      <c r="E77" s="51" t="str">
        <f>E78</f>
        <v>01300S4120</v>
      </c>
      <c r="F77" s="60">
        <v>240</v>
      </c>
      <c r="G77" s="175">
        <v>105300</v>
      </c>
      <c r="H77" s="175">
        <v>105300</v>
      </c>
      <c r="I77" s="175">
        <v>105300</v>
      </c>
      <c r="J77" s="71">
        <f>I77/H77*100</f>
        <v>100</v>
      </c>
    </row>
    <row r="78" spans="1:10" ht="69.75" customHeight="1">
      <c r="A78" s="62">
        <v>52</v>
      </c>
      <c r="B78" s="62"/>
      <c r="C78" s="43" t="s">
        <v>424</v>
      </c>
      <c r="D78" s="67" t="s">
        <v>179</v>
      </c>
      <c r="E78" s="51" t="s">
        <v>178</v>
      </c>
      <c r="F78" s="60"/>
      <c r="G78" s="175">
        <f aca="true" t="shared" si="12" ref="G78:J79">G79</f>
        <v>5476</v>
      </c>
      <c r="H78" s="175">
        <v>5542</v>
      </c>
      <c r="I78" s="175">
        <v>5542</v>
      </c>
      <c r="J78" s="71">
        <f t="shared" si="12"/>
        <v>100</v>
      </c>
    </row>
    <row r="79" spans="1:10" ht="29.25" customHeight="1">
      <c r="A79" s="231">
        <v>53</v>
      </c>
      <c r="B79" s="62"/>
      <c r="C79" s="43" t="s">
        <v>113</v>
      </c>
      <c r="D79" s="67" t="s">
        <v>179</v>
      </c>
      <c r="E79" s="51" t="s">
        <v>178</v>
      </c>
      <c r="F79" s="60">
        <v>200</v>
      </c>
      <c r="G79" s="175">
        <f t="shared" si="12"/>
        <v>5476</v>
      </c>
      <c r="H79" s="175">
        <v>5542</v>
      </c>
      <c r="I79" s="175">
        <v>5542</v>
      </c>
      <c r="J79" s="71">
        <f t="shared" si="12"/>
        <v>100</v>
      </c>
    </row>
    <row r="80" spans="1:10" ht="27.75" customHeight="1">
      <c r="A80" s="231"/>
      <c r="B80" s="62"/>
      <c r="C80" s="43" t="s">
        <v>114</v>
      </c>
      <c r="D80" s="67" t="s">
        <v>179</v>
      </c>
      <c r="E80" s="51" t="s">
        <v>178</v>
      </c>
      <c r="F80" s="60">
        <v>240</v>
      </c>
      <c r="G80" s="175">
        <v>5476</v>
      </c>
      <c r="H80" s="175">
        <v>5542</v>
      </c>
      <c r="I80" s="175">
        <v>5542</v>
      </c>
      <c r="J80" s="71">
        <f>I80/H80*100</f>
        <v>100</v>
      </c>
    </row>
    <row r="81" spans="1:10" ht="57" customHeight="1">
      <c r="A81" s="77" t="s">
        <v>394</v>
      </c>
      <c r="B81" s="62"/>
      <c r="C81" s="43" t="str">
        <f>прил4!B92</f>
        <v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D81" s="67" t="s">
        <v>278</v>
      </c>
      <c r="E81" s="51">
        <f>E82</f>
        <v>130082020</v>
      </c>
      <c r="F81" s="60"/>
      <c r="G81" s="175">
        <f>G83</f>
        <v>72000</v>
      </c>
      <c r="H81" s="175">
        <f>H82</f>
        <v>74262.2</v>
      </c>
      <c r="I81" s="175">
        <f>I82</f>
        <v>74262.2</v>
      </c>
      <c r="J81" s="71">
        <f>I81/H81*100</f>
        <v>100</v>
      </c>
    </row>
    <row r="82" spans="1:10" ht="27.75" customHeight="1">
      <c r="A82" s="77" t="s">
        <v>395</v>
      </c>
      <c r="B82" s="62"/>
      <c r="C82" s="43" t="s">
        <v>113</v>
      </c>
      <c r="D82" s="67" t="s">
        <v>278</v>
      </c>
      <c r="E82" s="51">
        <f>E83</f>
        <v>130082020</v>
      </c>
      <c r="F82" s="60">
        <v>200</v>
      </c>
      <c r="G82" s="118">
        <f>G83</f>
        <v>72000</v>
      </c>
      <c r="H82" s="175">
        <f>H83</f>
        <v>74262.2</v>
      </c>
      <c r="I82" s="175">
        <f>I83</f>
        <v>74262.2</v>
      </c>
      <c r="J82" s="71">
        <f>I82/H82*100</f>
        <v>100</v>
      </c>
    </row>
    <row r="83" spans="1:10" ht="27.75" customHeight="1">
      <c r="A83" s="62">
        <v>56</v>
      </c>
      <c r="B83" s="62"/>
      <c r="C83" s="43" t="s">
        <v>114</v>
      </c>
      <c r="D83" s="67" t="s">
        <v>278</v>
      </c>
      <c r="E83" s="51">
        <v>130082020</v>
      </c>
      <c r="F83" s="60">
        <v>240</v>
      </c>
      <c r="G83" s="175">
        <v>72000</v>
      </c>
      <c r="H83" s="175">
        <v>74262.2</v>
      </c>
      <c r="I83" s="175">
        <v>74262.2</v>
      </c>
      <c r="J83" s="71">
        <f>I83/H83*100</f>
        <v>100</v>
      </c>
    </row>
    <row r="84" spans="1:13" s="31" customFormat="1" ht="16.5" customHeight="1">
      <c r="A84" s="231">
        <v>57</v>
      </c>
      <c r="B84" s="231">
        <v>804</v>
      </c>
      <c r="C84" s="75" t="s">
        <v>185</v>
      </c>
      <c r="D84" s="238" t="s">
        <v>67</v>
      </c>
      <c r="E84" s="130"/>
      <c r="F84" s="83"/>
      <c r="G84" s="239">
        <f>G86</f>
        <v>3522806</v>
      </c>
      <c r="H84" s="239">
        <f>H86</f>
        <v>8176038.3</v>
      </c>
      <c r="I84" s="239">
        <f>I86</f>
        <v>8176038.3</v>
      </c>
      <c r="J84" s="242">
        <f>I84/H84*100</f>
        <v>100</v>
      </c>
      <c r="K84" s="28"/>
      <c r="L84" s="29"/>
      <c r="M84" s="30"/>
    </row>
    <row r="85" spans="1:13" ht="0.75" customHeight="1">
      <c r="A85" s="231"/>
      <c r="B85" s="231"/>
      <c r="C85" s="43"/>
      <c r="D85" s="238"/>
      <c r="E85" s="81"/>
      <c r="F85" s="82"/>
      <c r="G85" s="239"/>
      <c r="H85" s="239"/>
      <c r="I85" s="239"/>
      <c r="J85" s="242"/>
      <c r="K85" s="8"/>
      <c r="L85" s="12"/>
      <c r="M85" s="13"/>
    </row>
    <row r="86" spans="1:13" ht="20.25" customHeight="1">
      <c r="A86" s="62">
        <v>58</v>
      </c>
      <c r="B86" s="62">
        <v>804</v>
      </c>
      <c r="C86" s="43" t="s">
        <v>86</v>
      </c>
      <c r="D86" s="67" t="s">
        <v>92</v>
      </c>
      <c r="E86" s="51"/>
      <c r="F86" s="60"/>
      <c r="G86" s="175">
        <f>+G87</f>
        <v>3522806</v>
      </c>
      <c r="H86" s="175">
        <f>+H87</f>
        <v>8176038.3</v>
      </c>
      <c r="I86" s="175">
        <f>+I87</f>
        <v>8176038.3</v>
      </c>
      <c r="J86" s="71">
        <f>+J87</f>
        <v>100</v>
      </c>
      <c r="K86" s="8"/>
      <c r="L86" s="12"/>
      <c r="M86" s="13"/>
    </row>
    <row r="87" spans="1:13" ht="42.75" customHeight="1">
      <c r="A87" s="62">
        <v>59</v>
      </c>
      <c r="B87" s="62">
        <v>804</v>
      </c>
      <c r="C87" s="43" t="s">
        <v>256</v>
      </c>
      <c r="D87" s="67" t="s">
        <v>92</v>
      </c>
      <c r="E87" s="51">
        <v>100000000</v>
      </c>
      <c r="F87" s="60"/>
      <c r="G87" s="175">
        <f>G88</f>
        <v>3522806</v>
      </c>
      <c r="H87" s="175">
        <f>H88</f>
        <v>8176038.3</v>
      </c>
      <c r="I87" s="175">
        <f>I88</f>
        <v>8176038.3</v>
      </c>
      <c r="J87" s="71">
        <f>J88</f>
        <v>100</v>
      </c>
      <c r="K87" s="8"/>
      <c r="L87" s="12"/>
      <c r="M87" s="13"/>
    </row>
    <row r="88" spans="1:13" ht="27.75" customHeight="1">
      <c r="A88" s="62">
        <v>60</v>
      </c>
      <c r="B88" s="62">
        <v>804</v>
      </c>
      <c r="C88" s="43" t="s">
        <v>237</v>
      </c>
      <c r="D88" s="67" t="s">
        <v>92</v>
      </c>
      <c r="E88" s="51">
        <v>120000000</v>
      </c>
      <c r="F88" s="60"/>
      <c r="G88" s="175">
        <f>G89+G92+G98+G101</f>
        <v>3522806</v>
      </c>
      <c r="H88" s="175">
        <v>8176038.3</v>
      </c>
      <c r="I88" s="175">
        <v>8176038.3</v>
      </c>
      <c r="J88" s="71">
        <f>I88/H88*100</f>
        <v>100</v>
      </c>
      <c r="K88" s="8"/>
      <c r="L88" s="12"/>
      <c r="M88" s="13"/>
    </row>
    <row r="89" spans="1:13" ht="81" customHeight="1">
      <c r="A89" s="63">
        <v>61</v>
      </c>
      <c r="B89" s="62"/>
      <c r="C89" s="43" t="s">
        <v>239</v>
      </c>
      <c r="D89" s="67" t="s">
        <v>92</v>
      </c>
      <c r="E89" s="49">
        <v>120081090</v>
      </c>
      <c r="F89" s="62"/>
      <c r="G89" s="175">
        <f aca="true" t="shared" si="13" ref="G89:J90">G90</f>
        <v>153100</v>
      </c>
      <c r="H89" s="175">
        <f t="shared" si="13"/>
        <v>136895.1</v>
      </c>
      <c r="I89" s="175">
        <f t="shared" si="13"/>
        <v>136895.1</v>
      </c>
      <c r="J89" s="71">
        <f t="shared" si="13"/>
        <v>100</v>
      </c>
      <c r="K89" s="8"/>
      <c r="L89" s="12"/>
      <c r="M89" s="13"/>
    </row>
    <row r="90" spans="1:13" ht="23.25" customHeight="1">
      <c r="A90" s="62">
        <v>62</v>
      </c>
      <c r="B90" s="62"/>
      <c r="C90" s="43" t="s">
        <v>113</v>
      </c>
      <c r="D90" s="67" t="s">
        <v>92</v>
      </c>
      <c r="E90" s="49">
        <v>120081090</v>
      </c>
      <c r="F90" s="62">
        <v>200</v>
      </c>
      <c r="G90" s="175">
        <f t="shared" si="13"/>
        <v>153100</v>
      </c>
      <c r="H90" s="175">
        <f t="shared" si="13"/>
        <v>136895.1</v>
      </c>
      <c r="I90" s="175">
        <f t="shared" si="13"/>
        <v>136895.1</v>
      </c>
      <c r="J90" s="71">
        <f t="shared" si="13"/>
        <v>100</v>
      </c>
      <c r="K90" s="8"/>
      <c r="L90" s="12"/>
      <c r="M90" s="13"/>
    </row>
    <row r="91" spans="1:13" ht="24.75" customHeight="1">
      <c r="A91" s="62">
        <v>63</v>
      </c>
      <c r="B91" s="62"/>
      <c r="C91" s="43" t="s">
        <v>114</v>
      </c>
      <c r="D91" s="67" t="s">
        <v>92</v>
      </c>
      <c r="E91" s="49">
        <v>120081090</v>
      </c>
      <c r="F91" s="62">
        <v>240</v>
      </c>
      <c r="G91" s="175">
        <v>153100</v>
      </c>
      <c r="H91" s="175">
        <v>136895.1</v>
      </c>
      <c r="I91" s="175">
        <v>136895.1</v>
      </c>
      <c r="J91" s="71">
        <f>I91/H91*100</f>
        <v>100</v>
      </c>
      <c r="K91" s="8"/>
      <c r="L91" s="12"/>
      <c r="M91" s="13"/>
    </row>
    <row r="92" spans="1:13" ht="81.75" customHeight="1">
      <c r="A92" s="63">
        <v>64</v>
      </c>
      <c r="B92" s="62"/>
      <c r="C92" s="43" t="s">
        <v>260</v>
      </c>
      <c r="D92" s="67" t="s">
        <v>92</v>
      </c>
      <c r="E92" s="49">
        <v>120082120</v>
      </c>
      <c r="F92" s="62"/>
      <c r="G92" s="175">
        <f aca="true" t="shared" si="14" ref="G92:I93">G93</f>
        <v>619861</v>
      </c>
      <c r="H92" s="175">
        <f t="shared" si="14"/>
        <v>1129926.2</v>
      </c>
      <c r="I92" s="175">
        <f t="shared" si="14"/>
        <v>1129926.2</v>
      </c>
      <c r="J92" s="71">
        <f>I92/H92*100</f>
        <v>100</v>
      </c>
      <c r="K92" s="8"/>
      <c r="L92" s="12"/>
      <c r="M92" s="13"/>
    </row>
    <row r="93" spans="1:13" ht="25.5" customHeight="1">
      <c r="A93" s="62">
        <v>65</v>
      </c>
      <c r="B93" s="62"/>
      <c r="C93" s="43" t="s">
        <v>113</v>
      </c>
      <c r="D93" s="67" t="s">
        <v>92</v>
      </c>
      <c r="E93" s="49">
        <v>120082120</v>
      </c>
      <c r="F93" s="62">
        <v>200</v>
      </c>
      <c r="G93" s="175">
        <f t="shared" si="14"/>
        <v>619861</v>
      </c>
      <c r="H93" s="175">
        <f t="shared" si="14"/>
        <v>1129926.2</v>
      </c>
      <c r="I93" s="175">
        <f t="shared" si="14"/>
        <v>1129926.2</v>
      </c>
      <c r="J93" s="71">
        <f>J94</f>
        <v>100</v>
      </c>
      <c r="K93" s="8"/>
      <c r="L93" s="12"/>
      <c r="M93" s="13"/>
    </row>
    <row r="94" spans="1:13" ht="27" customHeight="1">
      <c r="A94" s="63">
        <v>66</v>
      </c>
      <c r="B94" s="62"/>
      <c r="C94" s="43" t="s">
        <v>114</v>
      </c>
      <c r="D94" s="67" t="s">
        <v>92</v>
      </c>
      <c r="E94" s="49">
        <v>120082120</v>
      </c>
      <c r="F94" s="62">
        <v>240</v>
      </c>
      <c r="G94" s="175">
        <v>619861</v>
      </c>
      <c r="H94" s="175">
        <v>1129926.2</v>
      </c>
      <c r="I94" s="175">
        <v>1129926.2</v>
      </c>
      <c r="J94" s="71">
        <f>I94/H94*100</f>
        <v>100</v>
      </c>
      <c r="K94" s="8"/>
      <c r="L94" s="12"/>
      <c r="M94" s="13"/>
    </row>
    <row r="95" spans="1:13" ht="97.5" customHeight="1">
      <c r="A95" s="63">
        <v>67</v>
      </c>
      <c r="B95" s="62"/>
      <c r="C95" s="143" t="s">
        <v>381</v>
      </c>
      <c r="D95" s="67" t="s">
        <v>92</v>
      </c>
      <c r="E95" s="49" t="s">
        <v>373</v>
      </c>
      <c r="F95" s="62"/>
      <c r="G95" s="175">
        <v>0</v>
      </c>
      <c r="H95" s="175">
        <v>4148732</v>
      </c>
      <c r="I95" s="175">
        <v>4148732</v>
      </c>
      <c r="J95" s="71">
        <f>I95/H95*100</f>
        <v>100</v>
      </c>
      <c r="K95" s="8"/>
      <c r="L95" s="12"/>
      <c r="M95" s="13"/>
    </row>
    <row r="96" spans="1:13" ht="27" customHeight="1">
      <c r="A96" s="63">
        <v>68</v>
      </c>
      <c r="B96" s="62"/>
      <c r="C96" s="43" t="s">
        <v>113</v>
      </c>
      <c r="D96" s="67" t="s">
        <v>92</v>
      </c>
      <c r="E96" s="49" t="s">
        <v>373</v>
      </c>
      <c r="F96" s="62">
        <v>200</v>
      </c>
      <c r="G96" s="175">
        <v>0</v>
      </c>
      <c r="H96" s="175">
        <v>4148732</v>
      </c>
      <c r="I96" s="175">
        <v>4148732</v>
      </c>
      <c r="J96" s="71">
        <f>I96/H96*100</f>
        <v>100</v>
      </c>
      <c r="K96" s="8"/>
      <c r="L96" s="12"/>
      <c r="M96" s="13"/>
    </row>
    <row r="97" spans="1:13" ht="27" customHeight="1">
      <c r="A97" s="63">
        <v>69</v>
      </c>
      <c r="B97" s="62"/>
      <c r="C97" s="43" t="s">
        <v>114</v>
      </c>
      <c r="D97" s="67" t="s">
        <v>92</v>
      </c>
      <c r="E97" s="49" t="s">
        <v>373</v>
      </c>
      <c r="F97" s="62">
        <v>240</v>
      </c>
      <c r="G97" s="175">
        <v>0</v>
      </c>
      <c r="H97" s="175">
        <v>4148732</v>
      </c>
      <c r="I97" s="175">
        <v>4148732</v>
      </c>
      <c r="J97" s="71">
        <f>I97/H97*100</f>
        <v>100</v>
      </c>
      <c r="K97" s="8"/>
      <c r="L97" s="12"/>
      <c r="M97" s="13"/>
    </row>
    <row r="98" spans="1:13" ht="108" customHeight="1">
      <c r="A98" s="62">
        <v>70</v>
      </c>
      <c r="B98" s="62"/>
      <c r="C98" s="117" t="s">
        <v>325</v>
      </c>
      <c r="D98" s="67" t="s">
        <v>92</v>
      </c>
      <c r="E98" s="49" t="s">
        <v>220</v>
      </c>
      <c r="F98" s="62"/>
      <c r="G98" s="175">
        <f aca="true" t="shared" si="15" ref="G98:I99">G99</f>
        <v>227851</v>
      </c>
      <c r="H98" s="175">
        <f t="shared" si="15"/>
        <v>227851</v>
      </c>
      <c r="I98" s="175">
        <f t="shared" si="15"/>
        <v>227851</v>
      </c>
      <c r="J98" s="71">
        <f>I98/H98*100</f>
        <v>100</v>
      </c>
      <c r="K98" s="8"/>
      <c r="L98" s="12"/>
      <c r="M98" s="13"/>
    </row>
    <row r="99" spans="1:13" ht="25.5" customHeight="1">
      <c r="A99" s="63">
        <v>71</v>
      </c>
      <c r="B99" s="62"/>
      <c r="C99" s="43" t="s">
        <v>113</v>
      </c>
      <c r="D99" s="67" t="s">
        <v>92</v>
      </c>
      <c r="E99" s="49" t="s">
        <v>220</v>
      </c>
      <c r="F99" s="62">
        <v>200</v>
      </c>
      <c r="G99" s="175">
        <f t="shared" si="15"/>
        <v>227851</v>
      </c>
      <c r="H99" s="175">
        <f t="shared" si="15"/>
        <v>227851</v>
      </c>
      <c r="I99" s="175">
        <f t="shared" si="15"/>
        <v>227851</v>
      </c>
      <c r="J99" s="71">
        <f>J100</f>
        <v>100</v>
      </c>
      <c r="K99" s="8"/>
      <c r="L99" s="12"/>
      <c r="M99" s="13"/>
    </row>
    <row r="100" spans="1:13" ht="27" customHeight="1">
      <c r="A100" s="63">
        <v>72</v>
      </c>
      <c r="B100" s="62"/>
      <c r="C100" s="43" t="s">
        <v>114</v>
      </c>
      <c r="D100" s="67" t="s">
        <v>92</v>
      </c>
      <c r="E100" s="49" t="s">
        <v>220</v>
      </c>
      <c r="F100" s="62">
        <v>240</v>
      </c>
      <c r="G100" s="175">
        <v>227851</v>
      </c>
      <c r="H100" s="175">
        <v>227851</v>
      </c>
      <c r="I100" s="175">
        <v>227851</v>
      </c>
      <c r="J100" s="71">
        <f>I100/H100*100</f>
        <v>100</v>
      </c>
      <c r="K100" s="8"/>
      <c r="L100" s="12"/>
      <c r="M100" s="13"/>
    </row>
    <row r="101" spans="1:10" ht="76.5" customHeight="1">
      <c r="A101" s="62">
        <v>73</v>
      </c>
      <c r="B101" s="62">
        <v>804</v>
      </c>
      <c r="C101" s="143" t="s">
        <v>381</v>
      </c>
      <c r="D101" s="67" t="s">
        <v>92</v>
      </c>
      <c r="E101" s="51" t="str">
        <f>E102</f>
        <v>01200S5090</v>
      </c>
      <c r="F101" s="60"/>
      <c r="G101" s="175">
        <f aca="true" t="shared" si="16" ref="G101:J102">+G102</f>
        <v>2521994</v>
      </c>
      <c r="H101" s="175">
        <f t="shared" si="16"/>
        <v>2532634</v>
      </c>
      <c r="I101" s="175">
        <f t="shared" si="16"/>
        <v>2532634</v>
      </c>
      <c r="J101" s="71">
        <f t="shared" si="16"/>
        <v>100</v>
      </c>
    </row>
    <row r="102" spans="1:10" ht="27" customHeight="1">
      <c r="A102" s="63">
        <v>74</v>
      </c>
      <c r="B102" s="62">
        <v>804</v>
      </c>
      <c r="C102" s="43" t="s">
        <v>113</v>
      </c>
      <c r="D102" s="67" t="s">
        <v>92</v>
      </c>
      <c r="E102" s="51" t="str">
        <f>E103</f>
        <v>01200S5090</v>
      </c>
      <c r="F102" s="60">
        <v>200</v>
      </c>
      <c r="G102" s="175">
        <f t="shared" si="16"/>
        <v>2521994</v>
      </c>
      <c r="H102" s="175">
        <f t="shared" si="16"/>
        <v>2532634</v>
      </c>
      <c r="I102" s="175">
        <f t="shared" si="16"/>
        <v>2532634</v>
      </c>
      <c r="J102" s="71">
        <f t="shared" si="16"/>
        <v>100</v>
      </c>
    </row>
    <row r="103" spans="1:10" ht="30" customHeight="1">
      <c r="A103" s="62">
        <v>75</v>
      </c>
      <c r="B103" s="62">
        <v>804</v>
      </c>
      <c r="C103" s="43" t="s">
        <v>114</v>
      </c>
      <c r="D103" s="67" t="s">
        <v>92</v>
      </c>
      <c r="E103" s="49" t="s">
        <v>371</v>
      </c>
      <c r="F103" s="60">
        <v>240</v>
      </c>
      <c r="G103" s="175">
        <v>2521994</v>
      </c>
      <c r="H103" s="175">
        <v>2532634</v>
      </c>
      <c r="I103" s="175">
        <v>2532634</v>
      </c>
      <c r="J103" s="71">
        <f>I103/H103*100</f>
        <v>100</v>
      </c>
    </row>
    <row r="104" spans="1:10" s="27" customFormat="1" ht="16.5" customHeight="1">
      <c r="A104" s="63">
        <v>76</v>
      </c>
      <c r="B104" s="83">
        <v>804</v>
      </c>
      <c r="C104" s="84" t="s">
        <v>186</v>
      </c>
      <c r="D104" s="176" t="s">
        <v>59</v>
      </c>
      <c r="E104" s="74"/>
      <c r="F104" s="75"/>
      <c r="G104" s="177">
        <f>G105</f>
        <v>737990</v>
      </c>
      <c r="H104" s="177">
        <f>H105</f>
        <v>1631543.79</v>
      </c>
      <c r="I104" s="177">
        <f>I105</f>
        <v>1628310.79</v>
      </c>
      <c r="J104" s="71">
        <f>I104/H104*100</f>
        <v>99.80184411722102</v>
      </c>
    </row>
    <row r="105" spans="1:10" ht="19.5" customHeight="1">
      <c r="A105" s="62">
        <v>77</v>
      </c>
      <c r="B105" s="62">
        <v>804</v>
      </c>
      <c r="C105" s="43" t="s">
        <v>18</v>
      </c>
      <c r="D105" s="67" t="s">
        <v>60</v>
      </c>
      <c r="E105" s="51"/>
      <c r="F105" s="60"/>
      <c r="G105" s="175">
        <f aca="true" t="shared" si="17" ref="G105:J106">+G106</f>
        <v>737990</v>
      </c>
      <c r="H105" s="175">
        <f t="shared" si="17"/>
        <v>1631543.79</v>
      </c>
      <c r="I105" s="175">
        <f t="shared" si="17"/>
        <v>1628310.79</v>
      </c>
      <c r="J105" s="71">
        <f t="shared" si="17"/>
        <v>99.80184411722102</v>
      </c>
    </row>
    <row r="106" spans="1:10" ht="39.75" customHeight="1">
      <c r="A106" s="63">
        <v>78</v>
      </c>
      <c r="B106" s="62">
        <v>804</v>
      </c>
      <c r="C106" s="43" t="s">
        <v>256</v>
      </c>
      <c r="D106" s="67" t="s">
        <v>60</v>
      </c>
      <c r="E106" s="51">
        <v>100000000</v>
      </c>
      <c r="F106" s="60"/>
      <c r="G106" s="175">
        <f t="shared" si="17"/>
        <v>737990</v>
      </c>
      <c r="H106" s="175">
        <f t="shared" si="17"/>
        <v>1631543.79</v>
      </c>
      <c r="I106" s="175">
        <f t="shared" si="17"/>
        <v>1628310.79</v>
      </c>
      <c r="J106" s="71">
        <f t="shared" si="17"/>
        <v>99.80184411722102</v>
      </c>
    </row>
    <row r="107" spans="1:10" ht="27" customHeight="1">
      <c r="A107" s="62">
        <v>79</v>
      </c>
      <c r="B107" s="62">
        <v>804</v>
      </c>
      <c r="C107" s="43" t="s">
        <v>259</v>
      </c>
      <c r="D107" s="67" t="s">
        <v>60</v>
      </c>
      <c r="E107" s="51">
        <v>110000000</v>
      </c>
      <c r="F107" s="60"/>
      <c r="G107" s="175">
        <f>G110+G113+G116+G119</f>
        <v>737990</v>
      </c>
      <c r="H107" s="175">
        <f>H110+H113+H116+H119+H122</f>
        <v>1631543.79</v>
      </c>
      <c r="I107" s="175">
        <f>I110+I113+I116+I119+I122</f>
        <v>1628310.79</v>
      </c>
      <c r="J107" s="71">
        <f>I107/H107*100</f>
        <v>99.80184411722102</v>
      </c>
    </row>
    <row r="108" spans="1:10" ht="0.75" customHeight="1" hidden="1">
      <c r="A108" s="63">
        <v>92</v>
      </c>
      <c r="B108" s="62">
        <v>804</v>
      </c>
      <c r="C108" s="43" t="s">
        <v>125</v>
      </c>
      <c r="D108" s="67" t="s">
        <v>60</v>
      </c>
      <c r="E108" s="51" t="s">
        <v>124</v>
      </c>
      <c r="F108" s="60"/>
      <c r="G108" s="175">
        <f>+G109+G111</f>
        <v>456750</v>
      </c>
      <c r="H108" s="175">
        <f>+H109+H111</f>
        <v>457920.4</v>
      </c>
      <c r="I108" s="175">
        <f>+I109+I111</f>
        <v>457920.4</v>
      </c>
      <c r="J108" s="71">
        <f>+J109+J111</f>
        <v>100</v>
      </c>
    </row>
    <row r="109" spans="1:10" ht="31.5" customHeight="1" hidden="1">
      <c r="A109" s="63">
        <v>93</v>
      </c>
      <c r="B109" s="62">
        <v>804</v>
      </c>
      <c r="C109" s="43" t="s">
        <v>126</v>
      </c>
      <c r="D109" s="67" t="s">
        <v>60</v>
      </c>
      <c r="E109" s="51" t="s">
        <v>124</v>
      </c>
      <c r="F109" s="60">
        <v>100</v>
      </c>
      <c r="G109" s="175"/>
      <c r="H109" s="175"/>
      <c r="I109" s="175"/>
      <c r="J109" s="71"/>
    </row>
    <row r="110" spans="1:10" ht="57" customHeight="1">
      <c r="A110" s="62">
        <v>80</v>
      </c>
      <c r="B110" s="62">
        <v>804</v>
      </c>
      <c r="C110" s="43" t="s">
        <v>258</v>
      </c>
      <c r="D110" s="67" t="s">
        <v>60</v>
      </c>
      <c r="E110" s="51">
        <v>110081010</v>
      </c>
      <c r="F110" s="60"/>
      <c r="G110" s="175">
        <f aca="true" t="shared" si="18" ref="G110:J111">+G111</f>
        <v>456750</v>
      </c>
      <c r="H110" s="175">
        <f t="shared" si="18"/>
        <v>457920.4</v>
      </c>
      <c r="I110" s="175">
        <f t="shared" si="18"/>
        <v>457920.4</v>
      </c>
      <c r="J110" s="71">
        <f t="shared" si="18"/>
        <v>100</v>
      </c>
    </row>
    <row r="111" spans="1:10" ht="31.5" customHeight="1">
      <c r="A111" s="63">
        <v>81</v>
      </c>
      <c r="B111" s="62">
        <v>804</v>
      </c>
      <c r="C111" s="43" t="s">
        <v>113</v>
      </c>
      <c r="D111" s="67" t="s">
        <v>60</v>
      </c>
      <c r="E111" s="51">
        <v>110081010</v>
      </c>
      <c r="F111" s="60">
        <v>200</v>
      </c>
      <c r="G111" s="175">
        <f t="shared" si="18"/>
        <v>456750</v>
      </c>
      <c r="H111" s="175">
        <f t="shared" si="18"/>
        <v>457920.4</v>
      </c>
      <c r="I111" s="175">
        <f t="shared" si="18"/>
        <v>457920.4</v>
      </c>
      <c r="J111" s="71">
        <f t="shared" si="18"/>
        <v>100</v>
      </c>
    </row>
    <row r="112" spans="1:10" ht="33.75" customHeight="1">
      <c r="A112" s="62">
        <v>82</v>
      </c>
      <c r="B112" s="62">
        <v>804</v>
      </c>
      <c r="C112" s="43" t="s">
        <v>114</v>
      </c>
      <c r="D112" s="67" t="s">
        <v>60</v>
      </c>
      <c r="E112" s="51">
        <v>110081010</v>
      </c>
      <c r="F112" s="60">
        <v>240</v>
      </c>
      <c r="G112" s="175">
        <v>456750</v>
      </c>
      <c r="H112" s="175">
        <v>457920.4</v>
      </c>
      <c r="I112" s="175">
        <v>457920.4</v>
      </c>
      <c r="J112" s="71">
        <f>I112/H112*100</f>
        <v>100</v>
      </c>
    </row>
    <row r="113" spans="1:10" ht="74.25" customHeight="1">
      <c r="A113" s="63">
        <v>83</v>
      </c>
      <c r="B113" s="62">
        <v>804</v>
      </c>
      <c r="C113" s="43" t="s">
        <v>257</v>
      </c>
      <c r="D113" s="67" t="s">
        <v>60</v>
      </c>
      <c r="E113" s="51">
        <v>110081040</v>
      </c>
      <c r="F113" s="60"/>
      <c r="G113" s="175">
        <f aca="true" t="shared" si="19" ref="G113:J114">+G114</f>
        <v>44240</v>
      </c>
      <c r="H113" s="175">
        <f t="shared" si="19"/>
        <v>190500</v>
      </c>
      <c r="I113" s="175">
        <f t="shared" si="19"/>
        <v>190500</v>
      </c>
      <c r="J113" s="71">
        <f t="shared" si="19"/>
        <v>100</v>
      </c>
    </row>
    <row r="114" spans="1:10" ht="28.5" customHeight="1">
      <c r="A114" s="62">
        <v>84</v>
      </c>
      <c r="B114" s="62">
        <v>804</v>
      </c>
      <c r="C114" s="43" t="s">
        <v>113</v>
      </c>
      <c r="D114" s="67" t="s">
        <v>60</v>
      </c>
      <c r="E114" s="51">
        <v>110081040</v>
      </c>
      <c r="F114" s="60">
        <v>200</v>
      </c>
      <c r="G114" s="175">
        <f t="shared" si="19"/>
        <v>44240</v>
      </c>
      <c r="H114" s="175">
        <f t="shared" si="19"/>
        <v>190500</v>
      </c>
      <c r="I114" s="175">
        <f t="shared" si="19"/>
        <v>190500</v>
      </c>
      <c r="J114" s="71">
        <f t="shared" si="19"/>
        <v>100</v>
      </c>
    </row>
    <row r="115" spans="1:10" ht="26.25" customHeight="1">
      <c r="A115" s="63">
        <v>85</v>
      </c>
      <c r="B115" s="62">
        <v>804</v>
      </c>
      <c r="C115" s="43" t="s">
        <v>114</v>
      </c>
      <c r="D115" s="67" t="s">
        <v>60</v>
      </c>
      <c r="E115" s="51">
        <v>110081040</v>
      </c>
      <c r="F115" s="60">
        <v>240</v>
      </c>
      <c r="G115" s="175">
        <v>44240</v>
      </c>
      <c r="H115" s="175">
        <v>190500</v>
      </c>
      <c r="I115" s="175">
        <v>190500</v>
      </c>
      <c r="J115" s="71">
        <f>I115/H115*100</f>
        <v>100</v>
      </c>
    </row>
    <row r="116" spans="1:10" ht="61.5" customHeight="1">
      <c r="A116" s="63">
        <v>86</v>
      </c>
      <c r="B116" s="62">
        <v>804</v>
      </c>
      <c r="C116" s="43" t="s">
        <v>255</v>
      </c>
      <c r="D116" s="67" t="s">
        <v>60</v>
      </c>
      <c r="E116" s="51">
        <f>E117</f>
        <v>110081050</v>
      </c>
      <c r="F116" s="60"/>
      <c r="G116" s="175">
        <f aca="true" t="shared" si="20" ref="G116:J120">+G117</f>
        <v>140000</v>
      </c>
      <c r="H116" s="175">
        <f t="shared" si="20"/>
        <v>240000</v>
      </c>
      <c r="I116" s="175">
        <f t="shared" si="20"/>
        <v>240000</v>
      </c>
      <c r="J116" s="71">
        <f t="shared" si="20"/>
        <v>100</v>
      </c>
    </row>
    <row r="117" spans="1:10" ht="28.5" customHeight="1">
      <c r="A117" s="62">
        <v>87</v>
      </c>
      <c r="B117" s="62">
        <v>804</v>
      </c>
      <c r="C117" s="43" t="s">
        <v>113</v>
      </c>
      <c r="D117" s="67" t="s">
        <v>60</v>
      </c>
      <c r="E117" s="51">
        <f>E118</f>
        <v>110081050</v>
      </c>
      <c r="F117" s="60">
        <v>200</v>
      </c>
      <c r="G117" s="175">
        <f t="shared" si="20"/>
        <v>140000</v>
      </c>
      <c r="H117" s="175">
        <f t="shared" si="20"/>
        <v>240000</v>
      </c>
      <c r="I117" s="175">
        <f t="shared" si="20"/>
        <v>240000</v>
      </c>
      <c r="J117" s="71">
        <f t="shared" si="20"/>
        <v>100</v>
      </c>
    </row>
    <row r="118" spans="1:10" ht="26.25" customHeight="1">
      <c r="A118" s="63">
        <v>88</v>
      </c>
      <c r="B118" s="62">
        <v>804</v>
      </c>
      <c r="C118" s="43" t="s">
        <v>114</v>
      </c>
      <c r="D118" s="67" t="s">
        <v>60</v>
      </c>
      <c r="E118" s="51">
        <v>110081050</v>
      </c>
      <c r="F118" s="60">
        <v>240</v>
      </c>
      <c r="G118" s="175">
        <v>140000</v>
      </c>
      <c r="H118" s="175">
        <v>240000</v>
      </c>
      <c r="I118" s="175">
        <v>240000</v>
      </c>
      <c r="J118" s="71">
        <f>I118/H118*100</f>
        <v>100</v>
      </c>
    </row>
    <row r="119" spans="1:10" ht="61.5" customHeight="1">
      <c r="A119" s="62">
        <v>89</v>
      </c>
      <c r="B119" s="62">
        <v>804</v>
      </c>
      <c r="C119" s="143" t="s">
        <v>379</v>
      </c>
      <c r="D119" s="67" t="s">
        <v>60</v>
      </c>
      <c r="E119" s="51" t="str">
        <f>E120</f>
        <v>01100L2990</v>
      </c>
      <c r="F119" s="60"/>
      <c r="G119" s="175">
        <f t="shared" si="20"/>
        <v>97000</v>
      </c>
      <c r="H119" s="175">
        <f t="shared" si="20"/>
        <v>97000</v>
      </c>
      <c r="I119" s="175">
        <f t="shared" si="20"/>
        <v>97000</v>
      </c>
      <c r="J119" s="71">
        <f t="shared" si="20"/>
        <v>100</v>
      </c>
    </row>
    <row r="120" spans="1:10" ht="28.5" customHeight="1">
      <c r="A120" s="63">
        <v>90</v>
      </c>
      <c r="B120" s="62">
        <v>804</v>
      </c>
      <c r="C120" s="43" t="s">
        <v>113</v>
      </c>
      <c r="D120" s="67" t="s">
        <v>60</v>
      </c>
      <c r="E120" s="51" t="str">
        <f>E121</f>
        <v>01100L2990</v>
      </c>
      <c r="F120" s="60">
        <v>200</v>
      </c>
      <c r="G120" s="175">
        <f t="shared" si="20"/>
        <v>97000</v>
      </c>
      <c r="H120" s="175">
        <f t="shared" si="20"/>
        <v>97000</v>
      </c>
      <c r="I120" s="175">
        <f t="shared" si="20"/>
        <v>97000</v>
      </c>
      <c r="J120" s="71">
        <f t="shared" si="20"/>
        <v>100</v>
      </c>
    </row>
    <row r="121" spans="1:10" ht="26.25" customHeight="1">
      <c r="A121" s="62">
        <v>91</v>
      </c>
      <c r="B121" s="62">
        <v>804</v>
      </c>
      <c r="C121" s="43" t="s">
        <v>114</v>
      </c>
      <c r="D121" s="67" t="s">
        <v>60</v>
      </c>
      <c r="E121" s="51" t="s">
        <v>372</v>
      </c>
      <c r="F121" s="60">
        <v>240</v>
      </c>
      <c r="G121" s="175">
        <v>97000</v>
      </c>
      <c r="H121" s="175">
        <v>97000</v>
      </c>
      <c r="I121" s="175">
        <v>97000</v>
      </c>
      <c r="J121" s="71">
        <f aca="true" t="shared" si="21" ref="J121:J126">I121/H121*100</f>
        <v>100</v>
      </c>
    </row>
    <row r="122" spans="1:10" ht="72" customHeight="1">
      <c r="A122" s="62">
        <v>92</v>
      </c>
      <c r="B122" s="62"/>
      <c r="C122" s="143" t="s">
        <v>376</v>
      </c>
      <c r="D122" s="67" t="s">
        <v>60</v>
      </c>
      <c r="E122" s="51" t="s">
        <v>374</v>
      </c>
      <c r="F122" s="60"/>
      <c r="G122" s="175">
        <v>0</v>
      </c>
      <c r="H122" s="175">
        <v>646123.39</v>
      </c>
      <c r="I122" s="175">
        <v>642890.39</v>
      </c>
      <c r="J122" s="71">
        <f t="shared" si="21"/>
        <v>99.49963117725858</v>
      </c>
    </row>
    <row r="123" spans="1:10" ht="26.25" customHeight="1">
      <c r="A123" s="62">
        <v>93</v>
      </c>
      <c r="B123" s="62"/>
      <c r="C123" s="43" t="s">
        <v>113</v>
      </c>
      <c r="D123" s="67" t="s">
        <v>60</v>
      </c>
      <c r="E123" s="51" t="s">
        <v>374</v>
      </c>
      <c r="F123" s="60"/>
      <c r="G123" s="175">
        <v>0</v>
      </c>
      <c r="H123" s="175">
        <v>646123.39</v>
      </c>
      <c r="I123" s="175">
        <v>642890.39</v>
      </c>
      <c r="J123" s="71">
        <f t="shared" si="21"/>
        <v>99.49963117725858</v>
      </c>
    </row>
    <row r="124" spans="1:10" ht="26.25" customHeight="1">
      <c r="A124" s="62">
        <v>94</v>
      </c>
      <c r="B124" s="62"/>
      <c r="C124" s="43" t="s">
        <v>114</v>
      </c>
      <c r="D124" s="67" t="s">
        <v>60</v>
      </c>
      <c r="E124" s="51" t="s">
        <v>374</v>
      </c>
      <c r="F124" s="60">
        <v>240</v>
      </c>
      <c r="G124" s="175">
        <v>0</v>
      </c>
      <c r="H124" s="175">
        <v>646123.39</v>
      </c>
      <c r="I124" s="175">
        <v>642890.39</v>
      </c>
      <c r="J124" s="71">
        <f t="shared" si="21"/>
        <v>99.49963117725858</v>
      </c>
    </row>
    <row r="125" spans="1:10" s="27" customFormat="1" ht="26.25" customHeight="1">
      <c r="A125" s="62">
        <v>95</v>
      </c>
      <c r="B125" s="83"/>
      <c r="C125" s="84" t="s">
        <v>253</v>
      </c>
      <c r="D125" s="176" t="s">
        <v>232</v>
      </c>
      <c r="E125" s="74"/>
      <c r="F125" s="75"/>
      <c r="G125" s="175">
        <f aca="true" t="shared" si="22" ref="G125:I126">G126</f>
        <v>1742020</v>
      </c>
      <c r="H125" s="175">
        <f t="shared" si="22"/>
        <v>1642020</v>
      </c>
      <c r="I125" s="175">
        <f t="shared" si="22"/>
        <v>1642020</v>
      </c>
      <c r="J125" s="71">
        <f t="shared" si="21"/>
        <v>100</v>
      </c>
    </row>
    <row r="126" spans="1:10" ht="26.25" customHeight="1">
      <c r="A126" s="63">
        <v>96</v>
      </c>
      <c r="B126" s="62"/>
      <c r="C126" s="43" t="s">
        <v>248</v>
      </c>
      <c r="D126" s="67" t="s">
        <v>232</v>
      </c>
      <c r="E126" s="51">
        <v>200000000</v>
      </c>
      <c r="F126" s="60"/>
      <c r="G126" s="175">
        <f t="shared" si="22"/>
        <v>1742020</v>
      </c>
      <c r="H126" s="175">
        <f t="shared" si="22"/>
        <v>1642020</v>
      </c>
      <c r="I126" s="175">
        <f t="shared" si="22"/>
        <v>1642020</v>
      </c>
      <c r="J126" s="71">
        <f t="shared" si="21"/>
        <v>100</v>
      </c>
    </row>
    <row r="127" spans="1:10" ht="84.75" customHeight="1">
      <c r="A127" s="63">
        <v>97</v>
      </c>
      <c r="B127" s="62"/>
      <c r="C127" s="43" t="s">
        <v>348</v>
      </c>
      <c r="D127" s="67" t="s">
        <v>232</v>
      </c>
      <c r="E127" s="51">
        <f>E128</f>
        <v>140082060</v>
      </c>
      <c r="F127" s="60"/>
      <c r="G127" s="175">
        <f aca="true" t="shared" si="23" ref="G127:I128">G128</f>
        <v>1742020</v>
      </c>
      <c r="H127" s="175">
        <f t="shared" si="23"/>
        <v>1642020</v>
      </c>
      <c r="I127" s="175">
        <f t="shared" si="23"/>
        <v>1642020</v>
      </c>
      <c r="J127" s="44">
        <f>прил4!I120</f>
        <v>99.9999786297343</v>
      </c>
    </row>
    <row r="128" spans="1:10" ht="17.25" customHeight="1">
      <c r="A128" s="62">
        <v>98</v>
      </c>
      <c r="B128" s="62"/>
      <c r="C128" s="43" t="s">
        <v>302</v>
      </c>
      <c r="D128" s="67" t="s">
        <v>232</v>
      </c>
      <c r="E128" s="51">
        <f>E129</f>
        <v>140082060</v>
      </c>
      <c r="F128" s="60">
        <v>500</v>
      </c>
      <c r="G128" s="175">
        <f t="shared" si="23"/>
        <v>1742020</v>
      </c>
      <c r="H128" s="175">
        <f t="shared" si="23"/>
        <v>1642020</v>
      </c>
      <c r="I128" s="175">
        <f t="shared" si="23"/>
        <v>1642020</v>
      </c>
      <c r="J128" s="44">
        <f>прил4!I121</f>
        <v>99.9999786297343</v>
      </c>
    </row>
    <row r="129" spans="1:10" ht="19.5" customHeight="1">
      <c r="A129" s="63">
        <v>99</v>
      </c>
      <c r="B129" s="62"/>
      <c r="C129" s="43" t="s">
        <v>301</v>
      </c>
      <c r="D129" s="67" t="s">
        <v>232</v>
      </c>
      <c r="E129" s="51">
        <v>140082060</v>
      </c>
      <c r="F129" s="60">
        <v>540</v>
      </c>
      <c r="G129" s="175">
        <v>1742020</v>
      </c>
      <c r="H129" s="175">
        <v>1642020</v>
      </c>
      <c r="I129" s="175">
        <v>1642020</v>
      </c>
      <c r="J129" s="44">
        <f>прил4!I122</f>
        <v>99.3863984121103</v>
      </c>
    </row>
    <row r="130" spans="1:10" s="27" customFormat="1" ht="14.25" customHeight="1">
      <c r="A130" s="62">
        <v>100</v>
      </c>
      <c r="B130" s="83"/>
      <c r="C130" s="84" t="s">
        <v>226</v>
      </c>
      <c r="D130" s="176" t="s">
        <v>222</v>
      </c>
      <c r="E130" s="74"/>
      <c r="F130" s="75"/>
      <c r="G130" s="175">
        <f>G131</f>
        <v>46631</v>
      </c>
      <c r="H130" s="175">
        <f>H131</f>
        <v>46632</v>
      </c>
      <c r="I130" s="175">
        <f>I131</f>
        <v>46632</v>
      </c>
      <c r="J130" s="71">
        <f>J131</f>
        <v>100</v>
      </c>
    </row>
    <row r="131" spans="1:10" ht="14.25" customHeight="1">
      <c r="A131" s="63">
        <v>101</v>
      </c>
      <c r="B131" s="62"/>
      <c r="C131" s="43" t="s">
        <v>223</v>
      </c>
      <c r="D131" s="67" t="s">
        <v>224</v>
      </c>
      <c r="E131" s="51"/>
      <c r="F131" s="60"/>
      <c r="G131" s="175">
        <f>G134+G137</f>
        <v>46631</v>
      </c>
      <c r="H131" s="175">
        <f aca="true" t="shared" si="24" ref="H131:J132">H132</f>
        <v>46632</v>
      </c>
      <c r="I131" s="175">
        <f t="shared" si="24"/>
        <v>46632</v>
      </c>
      <c r="J131" s="71">
        <f t="shared" si="24"/>
        <v>100</v>
      </c>
    </row>
    <row r="132" spans="1:10" ht="39" customHeight="1">
      <c r="A132" s="62">
        <v>102</v>
      </c>
      <c r="B132" s="62"/>
      <c r="C132" s="43" t="s">
        <v>256</v>
      </c>
      <c r="D132" s="67" t="s">
        <v>224</v>
      </c>
      <c r="E132" s="51">
        <v>100000000</v>
      </c>
      <c r="F132" s="60"/>
      <c r="G132" s="175">
        <f>G133</f>
        <v>46631</v>
      </c>
      <c r="H132" s="175">
        <f t="shared" si="24"/>
        <v>46632</v>
      </c>
      <c r="I132" s="175">
        <f t="shared" si="24"/>
        <v>46632</v>
      </c>
      <c r="J132" s="71">
        <f t="shared" si="24"/>
        <v>100</v>
      </c>
    </row>
    <row r="133" spans="1:10" ht="21.75" customHeight="1">
      <c r="A133" s="63">
        <v>103</v>
      </c>
      <c r="B133" s="62"/>
      <c r="C133" s="43" t="s">
        <v>240</v>
      </c>
      <c r="D133" s="67" t="s">
        <v>224</v>
      </c>
      <c r="E133" s="51">
        <v>140000000</v>
      </c>
      <c r="F133" s="60"/>
      <c r="G133" s="175">
        <f>G134+G137</f>
        <v>46631</v>
      </c>
      <c r="H133" s="175">
        <f>H134+H137</f>
        <v>46632</v>
      </c>
      <c r="I133" s="175">
        <f>I134+I137</f>
        <v>46632</v>
      </c>
      <c r="J133" s="71">
        <f>I133/H133*100</f>
        <v>100</v>
      </c>
    </row>
    <row r="134" spans="1:10" ht="72.75" customHeight="1">
      <c r="A134" s="62">
        <v>104</v>
      </c>
      <c r="B134" s="62"/>
      <c r="C134" s="43" t="s">
        <v>242</v>
      </c>
      <c r="D134" s="67" t="s">
        <v>224</v>
      </c>
      <c r="E134" s="51" t="s">
        <v>307</v>
      </c>
      <c r="F134" s="60"/>
      <c r="G134" s="175">
        <f aca="true" t="shared" si="25" ref="G134:J135">G135</f>
        <v>41635</v>
      </c>
      <c r="H134" s="175">
        <f t="shared" si="25"/>
        <v>41635</v>
      </c>
      <c r="I134" s="175">
        <f t="shared" si="25"/>
        <v>41635</v>
      </c>
      <c r="J134" s="71">
        <f t="shared" si="25"/>
        <v>100</v>
      </c>
    </row>
    <row r="135" spans="1:10" ht="24.75" customHeight="1">
      <c r="A135" s="63">
        <v>105</v>
      </c>
      <c r="B135" s="62"/>
      <c r="C135" s="43" t="s">
        <v>113</v>
      </c>
      <c r="D135" s="67" t="s">
        <v>224</v>
      </c>
      <c r="E135" s="51" t="s">
        <v>307</v>
      </c>
      <c r="F135" s="60">
        <v>200</v>
      </c>
      <c r="G135" s="175">
        <f t="shared" si="25"/>
        <v>41635</v>
      </c>
      <c r="H135" s="175">
        <f t="shared" si="25"/>
        <v>41635</v>
      </c>
      <c r="I135" s="175">
        <f t="shared" si="25"/>
        <v>41635</v>
      </c>
      <c r="J135" s="71">
        <f t="shared" si="25"/>
        <v>100</v>
      </c>
    </row>
    <row r="136" spans="1:10" ht="26.25" customHeight="1">
      <c r="A136" s="62">
        <v>106</v>
      </c>
      <c r="B136" s="62"/>
      <c r="C136" s="43" t="s">
        <v>114</v>
      </c>
      <c r="D136" s="67" t="s">
        <v>224</v>
      </c>
      <c r="E136" s="51" t="s">
        <v>307</v>
      </c>
      <c r="F136" s="60">
        <v>240</v>
      </c>
      <c r="G136" s="175">
        <v>41635</v>
      </c>
      <c r="H136" s="175">
        <v>41635</v>
      </c>
      <c r="I136" s="175">
        <v>41635</v>
      </c>
      <c r="J136" s="71">
        <f>J137</f>
        <v>100</v>
      </c>
    </row>
    <row r="137" spans="1:10" ht="80.25" customHeight="1">
      <c r="A137" s="63">
        <v>107</v>
      </c>
      <c r="B137" s="62"/>
      <c r="C137" s="43" t="s">
        <v>243</v>
      </c>
      <c r="D137" s="67" t="s">
        <v>224</v>
      </c>
      <c r="E137" s="51" t="s">
        <v>307</v>
      </c>
      <c r="F137" s="60"/>
      <c r="G137" s="175">
        <f aca="true" t="shared" si="26" ref="G137:I138">G138</f>
        <v>4996</v>
      </c>
      <c r="H137" s="175">
        <f t="shared" si="26"/>
        <v>4997</v>
      </c>
      <c r="I137" s="175">
        <f t="shared" si="26"/>
        <v>4997</v>
      </c>
      <c r="J137" s="71">
        <f>J138</f>
        <v>100</v>
      </c>
    </row>
    <row r="138" spans="1:10" ht="27" customHeight="1">
      <c r="A138" s="62">
        <v>108</v>
      </c>
      <c r="B138" s="62"/>
      <c r="C138" s="43" t="s">
        <v>113</v>
      </c>
      <c r="D138" s="67" t="s">
        <v>224</v>
      </c>
      <c r="E138" s="51" t="s">
        <v>307</v>
      </c>
      <c r="F138" s="60">
        <v>200</v>
      </c>
      <c r="G138" s="175">
        <f t="shared" si="26"/>
        <v>4996</v>
      </c>
      <c r="H138" s="175">
        <f t="shared" si="26"/>
        <v>4997</v>
      </c>
      <c r="I138" s="175">
        <f t="shared" si="26"/>
        <v>4997</v>
      </c>
      <c r="J138" s="71">
        <f>J139</f>
        <v>100</v>
      </c>
    </row>
    <row r="139" spans="1:10" ht="26.25" customHeight="1">
      <c r="A139" s="63">
        <v>109</v>
      </c>
      <c r="B139" s="62"/>
      <c r="C139" s="43" t="s">
        <v>114</v>
      </c>
      <c r="D139" s="67" t="s">
        <v>224</v>
      </c>
      <c r="E139" s="51" t="s">
        <v>307</v>
      </c>
      <c r="F139" s="60">
        <v>240</v>
      </c>
      <c r="G139" s="175">
        <v>4996</v>
      </c>
      <c r="H139" s="175">
        <v>4997</v>
      </c>
      <c r="I139" s="175">
        <v>4997</v>
      </c>
      <c r="J139" s="71">
        <f>I139/H139*100</f>
        <v>100</v>
      </c>
    </row>
    <row r="140" spans="1:10" ht="26.25" customHeight="1">
      <c r="A140" s="62">
        <v>110</v>
      </c>
      <c r="B140" s="62"/>
      <c r="C140" s="43" t="s">
        <v>303</v>
      </c>
      <c r="D140" s="67" t="s">
        <v>61</v>
      </c>
      <c r="E140" s="51"/>
      <c r="F140" s="60"/>
      <c r="G140" s="175">
        <v>48000</v>
      </c>
      <c r="H140" s="175">
        <v>48000</v>
      </c>
      <c r="I140" s="175">
        <v>48000</v>
      </c>
      <c r="J140" s="71">
        <f aca="true" t="shared" si="27" ref="J140:J146">I140/H140*100</f>
        <v>100</v>
      </c>
    </row>
    <row r="141" spans="1:10" ht="26.25" customHeight="1">
      <c r="A141" s="63">
        <v>111</v>
      </c>
      <c r="B141" s="62"/>
      <c r="C141" s="43" t="s">
        <v>294</v>
      </c>
      <c r="D141" s="67" t="s">
        <v>296</v>
      </c>
      <c r="E141" s="51"/>
      <c r="F141" s="60"/>
      <c r="G141" s="175">
        <v>48000</v>
      </c>
      <c r="H141" s="175">
        <v>48000</v>
      </c>
      <c r="I141" s="175">
        <v>48000</v>
      </c>
      <c r="J141" s="71">
        <f t="shared" si="27"/>
        <v>100</v>
      </c>
    </row>
    <row r="142" spans="1:10" ht="42.75" customHeight="1">
      <c r="A142" s="63">
        <v>112</v>
      </c>
      <c r="B142" s="62"/>
      <c r="C142" s="43" t="s">
        <v>256</v>
      </c>
      <c r="D142" s="67" t="s">
        <v>296</v>
      </c>
      <c r="E142" s="67" t="s">
        <v>304</v>
      </c>
      <c r="F142" s="60"/>
      <c r="G142" s="175">
        <v>48000</v>
      </c>
      <c r="H142" s="175">
        <v>48000</v>
      </c>
      <c r="I142" s="175">
        <v>48000</v>
      </c>
      <c r="J142" s="71">
        <f t="shared" si="27"/>
        <v>100</v>
      </c>
    </row>
    <row r="143" spans="1:10" ht="16.5" customHeight="1">
      <c r="A143" s="62">
        <v>113</v>
      </c>
      <c r="B143" s="62"/>
      <c r="C143" s="43" t="s">
        <v>240</v>
      </c>
      <c r="D143" s="67" t="s">
        <v>296</v>
      </c>
      <c r="E143" s="67" t="s">
        <v>297</v>
      </c>
      <c r="F143" s="60"/>
      <c r="G143" s="175">
        <v>48000</v>
      </c>
      <c r="H143" s="175">
        <v>48000</v>
      </c>
      <c r="I143" s="175">
        <v>48000</v>
      </c>
      <c r="J143" s="71">
        <f t="shared" si="27"/>
        <v>100</v>
      </c>
    </row>
    <row r="144" spans="1:10" ht="78" customHeight="1">
      <c r="A144" s="63">
        <v>114</v>
      </c>
      <c r="B144" s="62"/>
      <c r="C144" s="43" t="s">
        <v>351</v>
      </c>
      <c r="D144" s="67" t="s">
        <v>296</v>
      </c>
      <c r="E144" s="67" t="s">
        <v>305</v>
      </c>
      <c r="F144" s="60"/>
      <c r="G144" s="175">
        <v>48000</v>
      </c>
      <c r="H144" s="175">
        <v>48000</v>
      </c>
      <c r="I144" s="175">
        <v>48000</v>
      </c>
      <c r="J144" s="71">
        <f t="shared" si="27"/>
        <v>100</v>
      </c>
    </row>
    <row r="145" spans="1:10" ht="30.75" customHeight="1">
      <c r="A145" s="62">
        <v>115</v>
      </c>
      <c r="B145" s="62"/>
      <c r="C145" s="43" t="s">
        <v>302</v>
      </c>
      <c r="D145" s="67" t="s">
        <v>296</v>
      </c>
      <c r="E145" s="67" t="s">
        <v>305</v>
      </c>
      <c r="F145" s="60">
        <v>500</v>
      </c>
      <c r="G145" s="175">
        <v>48000</v>
      </c>
      <c r="H145" s="175">
        <f>прил3!E33</f>
        <v>48000</v>
      </c>
      <c r="I145" s="175">
        <f>H145</f>
        <v>48000</v>
      </c>
      <c r="J145" s="71">
        <f t="shared" si="27"/>
        <v>100</v>
      </c>
    </row>
    <row r="146" spans="1:10" ht="30.75" customHeight="1">
      <c r="A146" s="63">
        <v>116</v>
      </c>
      <c r="B146" s="62"/>
      <c r="C146" s="43" t="s">
        <v>301</v>
      </c>
      <c r="D146" s="67" t="s">
        <v>296</v>
      </c>
      <c r="E146" s="67" t="s">
        <v>305</v>
      </c>
      <c r="F146" s="60">
        <v>540</v>
      </c>
      <c r="G146" s="175">
        <v>48000</v>
      </c>
      <c r="H146" s="175">
        <f>прил3!E34</f>
        <v>48000</v>
      </c>
      <c r="I146" s="175">
        <f>H146</f>
        <v>48000</v>
      </c>
      <c r="J146" s="71">
        <f t="shared" si="27"/>
        <v>100</v>
      </c>
    </row>
    <row r="147" spans="1:10" s="27" customFormat="1" ht="27.75" customHeight="1">
      <c r="A147" s="62">
        <v>117</v>
      </c>
      <c r="B147" s="83">
        <v>85</v>
      </c>
      <c r="C147" s="84" t="s">
        <v>251</v>
      </c>
      <c r="D147" s="176" t="s">
        <v>377</v>
      </c>
      <c r="E147" s="74"/>
      <c r="F147" s="176"/>
      <c r="G147" s="175">
        <f>G148</f>
        <v>46794</v>
      </c>
      <c r="H147" s="175">
        <f>H148</f>
        <v>46793.99</v>
      </c>
      <c r="I147" s="175">
        <f>I148</f>
        <v>46793.98</v>
      </c>
      <c r="J147" s="71">
        <f>I147/H147*100</f>
        <v>99.9999786297343</v>
      </c>
    </row>
    <row r="148" spans="1:10" s="7" customFormat="1" ht="18.75" customHeight="1">
      <c r="A148" s="63">
        <v>118</v>
      </c>
      <c r="B148" s="63">
        <v>86</v>
      </c>
      <c r="C148" s="43" t="s">
        <v>252</v>
      </c>
      <c r="D148" s="85" t="s">
        <v>377</v>
      </c>
      <c r="E148" s="47"/>
      <c r="F148" s="85"/>
      <c r="G148" s="175">
        <f>G150</f>
        <v>46794</v>
      </c>
      <c r="H148" s="175">
        <f>H150</f>
        <v>46793.99</v>
      </c>
      <c r="I148" s="175">
        <f>I150</f>
        <v>46793.98</v>
      </c>
      <c r="J148" s="71">
        <f>I148/H148*100</f>
        <v>99.9999786297343</v>
      </c>
    </row>
    <row r="149" spans="1:10" ht="12.75" customHeight="1" hidden="1">
      <c r="A149" s="62">
        <v>139</v>
      </c>
      <c r="B149" s="62">
        <v>804</v>
      </c>
      <c r="C149" s="43" t="s">
        <v>123</v>
      </c>
      <c r="D149" s="67" t="s">
        <v>87</v>
      </c>
      <c r="E149" s="51" t="s">
        <v>69</v>
      </c>
      <c r="F149" s="67"/>
      <c r="G149" s="175" t="e">
        <f>#REF!</f>
        <v>#REF!</v>
      </c>
      <c r="H149" s="175" t="e">
        <f>#REF!</f>
        <v>#REF!</v>
      </c>
      <c r="I149" s="175" t="e">
        <f>#REF!</f>
        <v>#REF!</v>
      </c>
      <c r="J149" s="71" t="e">
        <f>I149/H149*100</f>
        <v>#REF!</v>
      </c>
    </row>
    <row r="150" spans="1:10" ht="39.75" customHeight="1">
      <c r="A150" s="63">
        <v>119</v>
      </c>
      <c r="B150" s="62"/>
      <c r="C150" s="43" t="s">
        <v>256</v>
      </c>
      <c r="D150" s="85" t="s">
        <v>377</v>
      </c>
      <c r="E150" s="51">
        <v>100000000</v>
      </c>
      <c r="F150" s="67"/>
      <c r="G150" s="175">
        <f>G151</f>
        <v>46794</v>
      </c>
      <c r="H150" s="175">
        <f>H151</f>
        <v>46793.99</v>
      </c>
      <c r="I150" s="175">
        <f>I151</f>
        <v>46793.98</v>
      </c>
      <c r="J150" s="71">
        <f>I150/H150*100</f>
        <v>99.9999786297343</v>
      </c>
    </row>
    <row r="151" spans="1:10" ht="64.5" customHeight="1">
      <c r="A151" s="63">
        <v>120</v>
      </c>
      <c r="B151" s="62"/>
      <c r="C151" s="84" t="s">
        <v>409</v>
      </c>
      <c r="D151" s="85" t="s">
        <v>377</v>
      </c>
      <c r="E151" s="51">
        <v>140080790</v>
      </c>
      <c r="F151" s="67"/>
      <c r="G151" s="175">
        <f aca="true" t="shared" si="28" ref="G151:J152">G152</f>
        <v>46794</v>
      </c>
      <c r="H151" s="175">
        <f t="shared" si="28"/>
        <v>46793.99</v>
      </c>
      <c r="I151" s="175">
        <f t="shared" si="28"/>
        <v>46793.98</v>
      </c>
      <c r="J151" s="71">
        <f t="shared" si="28"/>
        <v>99.9999786297343</v>
      </c>
    </row>
    <row r="152" spans="1:10" ht="27.75" customHeight="1">
      <c r="A152" s="63">
        <v>120</v>
      </c>
      <c r="B152" s="62"/>
      <c r="C152" s="43" t="s">
        <v>113</v>
      </c>
      <c r="D152" s="85" t="s">
        <v>377</v>
      </c>
      <c r="E152" s="51">
        <v>140080790</v>
      </c>
      <c r="F152" s="67" t="s">
        <v>121</v>
      </c>
      <c r="G152" s="175">
        <f t="shared" si="28"/>
        <v>46794</v>
      </c>
      <c r="H152" s="175">
        <f t="shared" si="28"/>
        <v>46793.99</v>
      </c>
      <c r="I152" s="175">
        <f t="shared" si="28"/>
        <v>46793.98</v>
      </c>
      <c r="J152" s="71">
        <f t="shared" si="28"/>
        <v>99.9999786297343</v>
      </c>
    </row>
    <row r="153" spans="1:10" ht="27" customHeight="1">
      <c r="A153" s="63">
        <v>122</v>
      </c>
      <c r="B153" s="62"/>
      <c r="C153" s="43" t="s">
        <v>114</v>
      </c>
      <c r="D153" s="85" t="s">
        <v>377</v>
      </c>
      <c r="E153" s="51">
        <v>140080790</v>
      </c>
      <c r="F153" s="67" t="s">
        <v>97</v>
      </c>
      <c r="G153" s="175">
        <f>прил4!F121</f>
        <v>46794</v>
      </c>
      <c r="H153" s="175">
        <v>46793.99</v>
      </c>
      <c r="I153" s="175">
        <v>46793.98</v>
      </c>
      <c r="J153" s="71">
        <f>I153/H153*100</f>
        <v>99.9999786297343</v>
      </c>
    </row>
    <row r="154" spans="1:10" ht="27" customHeight="1">
      <c r="A154" s="62">
        <v>123</v>
      </c>
      <c r="B154" s="62"/>
      <c r="C154" s="43" t="str">
        <f>прил4!B156</f>
        <v> Прочие межбюджетные трансферты общего характера</v>
      </c>
      <c r="D154" s="85" t="s">
        <v>287</v>
      </c>
      <c r="E154" s="51"/>
      <c r="F154" s="67"/>
      <c r="G154" s="175">
        <v>26404</v>
      </c>
      <c r="H154" s="175">
        <v>26404</v>
      </c>
      <c r="I154" s="175">
        <v>26404</v>
      </c>
      <c r="J154" s="71">
        <f aca="true" t="shared" si="29" ref="J154:J159">I154/H154*100</f>
        <v>100</v>
      </c>
    </row>
    <row r="155" spans="1:10" ht="27" customHeight="1">
      <c r="A155" s="63">
        <v>124</v>
      </c>
      <c r="B155" s="62"/>
      <c r="C155" s="43" t="str">
        <f>C154</f>
        <v> Прочие межбюджетные трансферты общего характера</v>
      </c>
      <c r="D155" s="85" t="s">
        <v>287</v>
      </c>
      <c r="E155" s="51"/>
      <c r="F155" s="67"/>
      <c r="G155" s="175">
        <v>26404</v>
      </c>
      <c r="H155" s="175">
        <v>26404</v>
      </c>
      <c r="I155" s="175">
        <v>26404</v>
      </c>
      <c r="J155" s="71">
        <f t="shared" si="29"/>
        <v>100</v>
      </c>
    </row>
    <row r="156" spans="1:10" ht="27" customHeight="1">
      <c r="A156" s="62">
        <v>125</v>
      </c>
      <c r="B156" s="62"/>
      <c r="C156" s="43" t="str">
        <f>C155</f>
        <v> Прочие межбюджетные трансферты общего характера</v>
      </c>
      <c r="D156" s="85" t="s">
        <v>287</v>
      </c>
      <c r="E156" s="51">
        <v>8110082090</v>
      </c>
      <c r="F156" s="67"/>
      <c r="G156" s="175">
        <v>26404</v>
      </c>
      <c r="H156" s="175">
        <v>26404</v>
      </c>
      <c r="I156" s="175">
        <v>26404</v>
      </c>
      <c r="J156" s="71">
        <f t="shared" si="29"/>
        <v>100</v>
      </c>
    </row>
    <row r="157" spans="1:10" ht="63" customHeight="1">
      <c r="A157" s="63">
        <v>126</v>
      </c>
      <c r="B157" s="62"/>
      <c r="C157" s="43" t="str">
        <f>прил4!B158</f>
        <v> 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непрограмных расходов отдельных органов местного самоуправления</v>
      </c>
      <c r="D157" s="85" t="s">
        <v>287</v>
      </c>
      <c r="E157" s="51">
        <v>8110082090</v>
      </c>
      <c r="F157" s="67"/>
      <c r="G157" s="175">
        <v>26404</v>
      </c>
      <c r="H157" s="175">
        <v>26404</v>
      </c>
      <c r="I157" s="175">
        <v>26404</v>
      </c>
      <c r="J157" s="71">
        <f t="shared" si="29"/>
        <v>100</v>
      </c>
    </row>
    <row r="158" spans="1:10" ht="27" customHeight="1">
      <c r="A158" s="62">
        <v>127</v>
      </c>
      <c r="B158" s="62"/>
      <c r="C158" s="43" t="str">
        <f>C152</f>
        <v>Закупка товаров, работ и услуг для государственных (муниципальных) нужд</v>
      </c>
      <c r="D158" s="85" t="s">
        <v>287</v>
      </c>
      <c r="E158" s="51">
        <v>8110082090</v>
      </c>
      <c r="F158" s="67" t="s">
        <v>299</v>
      </c>
      <c r="G158" s="175">
        <v>26404</v>
      </c>
      <c r="H158" s="175">
        <v>26404</v>
      </c>
      <c r="I158" s="175">
        <v>26404</v>
      </c>
      <c r="J158" s="71">
        <f t="shared" si="29"/>
        <v>100</v>
      </c>
    </row>
    <row r="159" spans="1:10" ht="27" customHeight="1">
      <c r="A159" s="63">
        <v>128</v>
      </c>
      <c r="B159" s="62"/>
      <c r="C159" s="43" t="str">
        <f>C153</f>
        <v>Иные закупки товаров, работ и услуг для обеспечения государственных (муниципальных) нужд</v>
      </c>
      <c r="D159" s="85" t="s">
        <v>287</v>
      </c>
      <c r="E159" s="51">
        <v>8110082090</v>
      </c>
      <c r="F159" s="67" t="s">
        <v>300</v>
      </c>
      <c r="G159" s="175">
        <v>26404</v>
      </c>
      <c r="H159" s="175">
        <v>26404</v>
      </c>
      <c r="I159" s="175">
        <v>26404</v>
      </c>
      <c r="J159" s="71">
        <f t="shared" si="29"/>
        <v>100</v>
      </c>
    </row>
    <row r="160" spans="1:10" s="6" customFormat="1" ht="12" customHeight="1">
      <c r="A160" s="62"/>
      <c r="B160" s="62"/>
      <c r="C160" s="43" t="s">
        <v>187</v>
      </c>
      <c r="D160" s="68"/>
      <c r="E160" s="68"/>
      <c r="F160" s="68"/>
      <c r="G160" s="173">
        <f>G15</f>
        <v>11766550</v>
      </c>
      <c r="H160" s="173">
        <f>H15</f>
        <v>17104122.249999996</v>
      </c>
      <c r="I160" s="173">
        <f>I15</f>
        <v>17077445.96</v>
      </c>
      <c r="J160" s="180">
        <f>I160/H160*100</f>
        <v>99.84403590193004</v>
      </c>
    </row>
    <row r="163" ht="1.5" customHeight="1"/>
    <row r="164" ht="12" hidden="1"/>
    <row r="165" ht="12" hidden="1"/>
    <row r="166" ht="12" hidden="1"/>
    <row r="167" ht="12" hidden="1"/>
    <row r="168" ht="12" hidden="1"/>
    <row r="169" spans="1:6" ht="8.25" customHeight="1" hidden="1">
      <c r="A169" s="201"/>
      <c r="B169" s="201"/>
      <c r="C169" s="201"/>
      <c r="D169" s="201"/>
      <c r="E169" s="201"/>
      <c r="F169" s="201"/>
    </row>
  </sheetData>
  <sheetProtection/>
  <mergeCells count="45">
    <mergeCell ref="J84:J85"/>
    <mergeCell ref="H28:H29"/>
    <mergeCell ref="E54:E55"/>
    <mergeCell ref="F54:F55"/>
    <mergeCell ref="C28:C29"/>
    <mergeCell ref="H84:H85"/>
    <mergeCell ref="I28:I29"/>
    <mergeCell ref="I54:I55"/>
    <mergeCell ref="I84:I85"/>
    <mergeCell ref="B1:D1"/>
    <mergeCell ref="B2:D2"/>
    <mergeCell ref="B3:D3"/>
    <mergeCell ref="A54:A55"/>
    <mergeCell ref="B54:B55"/>
    <mergeCell ref="C54:C55"/>
    <mergeCell ref="D54:D55"/>
    <mergeCell ref="A10:H10"/>
    <mergeCell ref="H54:H55"/>
    <mergeCell ref="A28:A29"/>
    <mergeCell ref="A84:A85"/>
    <mergeCell ref="B84:B85"/>
    <mergeCell ref="D84:D85"/>
    <mergeCell ref="G84:G85"/>
    <mergeCell ref="G54:G55"/>
    <mergeCell ref="A169:B169"/>
    <mergeCell ref="C169:F169"/>
    <mergeCell ref="A59:A60"/>
    <mergeCell ref="A64:A65"/>
    <mergeCell ref="A69:A70"/>
    <mergeCell ref="D4:J4"/>
    <mergeCell ref="D5:J5"/>
    <mergeCell ref="D6:J6"/>
    <mergeCell ref="F28:F29"/>
    <mergeCell ref="D15:F15"/>
    <mergeCell ref="D7:J7"/>
    <mergeCell ref="G28:G29"/>
    <mergeCell ref="J28:J29"/>
    <mergeCell ref="A74:A75"/>
    <mergeCell ref="A79:A80"/>
    <mergeCell ref="A31:A32"/>
    <mergeCell ref="C8:G8"/>
    <mergeCell ref="C9:G9"/>
    <mergeCell ref="D28:D29"/>
    <mergeCell ref="E28:E29"/>
    <mergeCell ref="B28:B2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2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3.8515625" style="4" customWidth="1"/>
    <col min="2" max="2" width="0.13671875" style="4" customWidth="1"/>
    <col min="3" max="3" width="45.00390625" style="4" customWidth="1"/>
    <col min="4" max="4" width="4.421875" style="4" customWidth="1"/>
    <col min="5" max="5" width="5.421875" style="4" customWidth="1"/>
    <col min="6" max="6" width="9.7109375" style="4" customWidth="1"/>
    <col min="7" max="7" width="3.8515625" style="4" customWidth="1"/>
    <col min="8" max="8" width="10.57421875" style="53" customWidth="1"/>
    <col min="9" max="9" width="11.57421875" style="53" customWidth="1"/>
    <col min="10" max="10" width="10.57421875" style="53" customWidth="1"/>
    <col min="11" max="11" width="7.421875" style="4" customWidth="1"/>
    <col min="12" max="16384" width="9.140625" style="5" customWidth="1"/>
  </cols>
  <sheetData>
    <row r="1" spans="2:5" ht="1.5" customHeight="1">
      <c r="B1" s="201"/>
      <c r="C1" s="201"/>
      <c r="D1" s="201"/>
      <c r="E1" s="201"/>
    </row>
    <row r="2" spans="2:5" ht="12" hidden="1">
      <c r="B2" s="201"/>
      <c r="C2" s="201"/>
      <c r="D2" s="201"/>
      <c r="E2" s="201"/>
    </row>
    <row r="3" spans="2:5" ht="0.75" customHeight="1">
      <c r="B3" s="201"/>
      <c r="C3" s="201"/>
      <c r="D3" s="201"/>
      <c r="E3" s="201"/>
    </row>
    <row r="4" spans="2:11" ht="12">
      <c r="B4" s="3"/>
      <c r="C4" s="3"/>
      <c r="D4" s="3"/>
      <c r="E4" s="201" t="s">
        <v>190</v>
      </c>
      <c r="F4" s="201"/>
      <c r="G4" s="201"/>
      <c r="H4" s="201"/>
      <c r="I4" s="234"/>
      <c r="J4" s="234"/>
      <c r="K4" s="234"/>
    </row>
    <row r="5" spans="2:11" ht="12">
      <c r="B5" s="3"/>
      <c r="C5" s="3"/>
      <c r="D5" s="3"/>
      <c r="E5" s="201" t="s">
        <v>429</v>
      </c>
      <c r="F5" s="201"/>
      <c r="G5" s="201"/>
      <c r="H5" s="201"/>
      <c r="I5" s="234"/>
      <c r="J5" s="234"/>
      <c r="K5" s="234"/>
    </row>
    <row r="6" spans="2:11" ht="12">
      <c r="B6" s="3"/>
      <c r="C6" s="3"/>
      <c r="D6" s="3"/>
      <c r="E6" s="201" t="s">
        <v>106</v>
      </c>
      <c r="F6" s="201"/>
      <c r="G6" s="201"/>
      <c r="H6" s="201"/>
      <c r="I6" s="234"/>
      <c r="J6" s="234"/>
      <c r="K6" s="234"/>
    </row>
    <row r="7" spans="2:11" ht="12">
      <c r="B7" s="3"/>
      <c r="C7" s="3"/>
      <c r="D7" s="3"/>
      <c r="E7" s="201" t="s">
        <v>428</v>
      </c>
      <c r="F7" s="201"/>
      <c r="G7" s="201"/>
      <c r="H7" s="201"/>
      <c r="I7" s="234"/>
      <c r="J7" s="234"/>
      <c r="K7" s="234"/>
    </row>
    <row r="8" spans="2:11" ht="0.75" customHeight="1" hidden="1">
      <c r="B8" s="3"/>
      <c r="C8" s="201"/>
      <c r="D8" s="201"/>
      <c r="E8" s="201"/>
      <c r="F8" s="201"/>
      <c r="G8" s="201"/>
      <c r="H8" s="201"/>
      <c r="I8" s="174"/>
      <c r="J8" s="174"/>
      <c r="K8" s="37"/>
    </row>
    <row r="9" spans="2:11" ht="12" hidden="1">
      <c r="B9" s="3"/>
      <c r="C9" s="201"/>
      <c r="D9" s="201"/>
      <c r="E9" s="201"/>
      <c r="F9" s="201"/>
      <c r="G9" s="201"/>
      <c r="H9" s="201"/>
      <c r="I9" s="174"/>
      <c r="J9" s="174"/>
      <c r="K9" s="37"/>
    </row>
    <row r="10" spans="1:9" ht="24.75" customHeight="1">
      <c r="A10" s="249" t="s">
        <v>425</v>
      </c>
      <c r="B10" s="249"/>
      <c r="C10" s="249"/>
      <c r="D10" s="249"/>
      <c r="E10" s="249"/>
      <c r="F10" s="249"/>
      <c r="G10" s="249"/>
      <c r="H10" s="249"/>
      <c r="I10" s="249"/>
    </row>
    <row r="11" spans="1:4" ht="9.75" customHeight="1" hidden="1">
      <c r="A11" s="58"/>
      <c r="B11" s="58"/>
      <c r="C11" s="59"/>
      <c r="D11" s="59"/>
    </row>
    <row r="12" spans="1:4" ht="18.75" customHeight="1">
      <c r="A12" s="58"/>
      <c r="B12" s="58"/>
      <c r="C12" s="59"/>
      <c r="D12" s="59"/>
    </row>
    <row r="13" spans="1:11" ht="48" customHeight="1">
      <c r="A13" s="60" t="s">
        <v>9</v>
      </c>
      <c r="B13" s="61" t="s">
        <v>79</v>
      </c>
      <c r="C13" s="43" t="s">
        <v>136</v>
      </c>
      <c r="D13" s="43" t="s">
        <v>181</v>
      </c>
      <c r="E13" s="60" t="s">
        <v>65</v>
      </c>
      <c r="F13" s="60" t="s">
        <v>137</v>
      </c>
      <c r="G13" s="60" t="s">
        <v>138</v>
      </c>
      <c r="H13" s="75" t="s">
        <v>108</v>
      </c>
      <c r="I13" s="75" t="s">
        <v>111</v>
      </c>
      <c r="J13" s="75" t="s">
        <v>110</v>
      </c>
      <c r="K13" s="60" t="s">
        <v>112</v>
      </c>
    </row>
    <row r="14" spans="1:11" ht="12" customHeight="1">
      <c r="A14" s="62"/>
      <c r="B14" s="62">
        <v>1</v>
      </c>
      <c r="C14" s="60">
        <v>1</v>
      </c>
      <c r="D14" s="60">
        <v>2</v>
      </c>
      <c r="E14" s="60">
        <v>3</v>
      </c>
      <c r="F14" s="62">
        <v>4</v>
      </c>
      <c r="G14" s="62">
        <v>5</v>
      </c>
      <c r="H14" s="83">
        <v>6</v>
      </c>
      <c r="I14" s="83">
        <v>7</v>
      </c>
      <c r="J14" s="83">
        <v>8</v>
      </c>
      <c r="K14" s="62">
        <v>9</v>
      </c>
    </row>
    <row r="15" spans="1:11" s="6" customFormat="1" ht="14.25" customHeight="1">
      <c r="A15" s="62">
        <v>1</v>
      </c>
      <c r="B15" s="62">
        <v>804</v>
      </c>
      <c r="C15" s="60" t="s">
        <v>265</v>
      </c>
      <c r="D15" s="60">
        <v>805</v>
      </c>
      <c r="E15" s="235"/>
      <c r="F15" s="235"/>
      <c r="G15" s="235"/>
      <c r="H15" s="173">
        <f>H17+H59+H72+H85+H105+H126+H128+H138+H143+H150</f>
        <v>11766550</v>
      </c>
      <c r="I15" s="173">
        <f>I17+I59+I72+I85+I105+I126+I128+I138+I143+I150</f>
        <v>17104122.249999996</v>
      </c>
      <c r="J15" s="173">
        <f>J17+J59+J72+J85+J105+J126+J128+J138+J143+J150</f>
        <v>17077445.96</v>
      </c>
      <c r="K15" s="88">
        <f>J15/I15*100</f>
        <v>99.84403590193004</v>
      </c>
    </row>
    <row r="16" spans="1:11" ht="39.75" customHeight="1" hidden="1">
      <c r="A16" s="62">
        <v>2</v>
      </c>
      <c r="B16" s="62">
        <v>804</v>
      </c>
      <c r="C16" s="66"/>
      <c r="D16" s="66"/>
      <c r="E16" s="67" t="s">
        <v>20</v>
      </c>
      <c r="F16" s="68"/>
      <c r="G16" s="68"/>
      <c r="H16" s="175" t="e">
        <f>H18+H24+#REF!+H39</f>
        <v>#REF!</v>
      </c>
      <c r="I16" s="175" t="e">
        <f>I18+I24+#REF!+I39</f>
        <v>#REF!</v>
      </c>
      <c r="J16" s="175" t="e">
        <f>J18+J24+#REF!+J39</f>
        <v>#REF!</v>
      </c>
      <c r="K16" s="88" t="e">
        <f aca="true" t="shared" si="0" ref="K16:K41">J16/I16*100</f>
        <v>#REF!</v>
      </c>
    </row>
    <row r="17" spans="1:12" ht="15" customHeight="1">
      <c r="A17" s="62">
        <v>2</v>
      </c>
      <c r="B17" s="62">
        <v>804</v>
      </c>
      <c r="C17" s="66" t="s">
        <v>11</v>
      </c>
      <c r="D17" s="103">
        <v>805</v>
      </c>
      <c r="E17" s="104" t="s">
        <v>52</v>
      </c>
      <c r="F17" s="72"/>
      <c r="G17" s="72"/>
      <c r="H17" s="175">
        <f>H18+H24+H34+H39</f>
        <v>5308662</v>
      </c>
      <c r="I17" s="175">
        <f>I18+I24+I34+I39</f>
        <v>5186202.97</v>
      </c>
      <c r="J17" s="175">
        <f>J18+J24+J34+J39</f>
        <v>5162759.6899999995</v>
      </c>
      <c r="K17" s="88">
        <f t="shared" si="0"/>
        <v>99.5479683279731</v>
      </c>
      <c r="L17" s="171"/>
    </row>
    <row r="18" spans="1:13" ht="28.5" customHeight="1">
      <c r="A18" s="62">
        <v>3</v>
      </c>
      <c r="B18" s="62">
        <v>804</v>
      </c>
      <c r="C18" s="43" t="s">
        <v>84</v>
      </c>
      <c r="D18" s="103">
        <v>805</v>
      </c>
      <c r="E18" s="67" t="s">
        <v>53</v>
      </c>
      <c r="F18" s="72"/>
      <c r="G18" s="67"/>
      <c r="H18" s="177">
        <f aca="true" t="shared" si="1" ref="H18:J19">H19</f>
        <v>940190</v>
      </c>
      <c r="I18" s="177">
        <f t="shared" si="1"/>
        <v>940190</v>
      </c>
      <c r="J18" s="177">
        <f t="shared" si="1"/>
        <v>940190</v>
      </c>
      <c r="K18" s="88">
        <f t="shared" si="0"/>
        <v>100</v>
      </c>
      <c r="M18" s="171"/>
    </row>
    <row r="19" spans="1:11" ht="24.75" customHeight="1">
      <c r="A19" s="62">
        <v>4</v>
      </c>
      <c r="B19" s="62">
        <v>804</v>
      </c>
      <c r="C19" s="43" t="s">
        <v>129</v>
      </c>
      <c r="D19" s="103">
        <v>805</v>
      </c>
      <c r="E19" s="67" t="s">
        <v>53</v>
      </c>
      <c r="F19" s="51">
        <v>9100000000</v>
      </c>
      <c r="G19" s="67"/>
      <c r="H19" s="175">
        <f t="shared" si="1"/>
        <v>940190</v>
      </c>
      <c r="I19" s="175">
        <f t="shared" si="1"/>
        <v>940190</v>
      </c>
      <c r="J19" s="175">
        <f t="shared" si="1"/>
        <v>940190</v>
      </c>
      <c r="K19" s="88">
        <f t="shared" si="0"/>
        <v>100</v>
      </c>
    </row>
    <row r="20" spans="1:11" ht="21" customHeight="1">
      <c r="A20" s="62">
        <v>5</v>
      </c>
      <c r="B20" s="62">
        <v>804</v>
      </c>
      <c r="C20" s="43" t="s">
        <v>130</v>
      </c>
      <c r="D20" s="103">
        <v>805</v>
      </c>
      <c r="E20" s="67" t="s">
        <v>53</v>
      </c>
      <c r="F20" s="51">
        <v>9110000000</v>
      </c>
      <c r="G20" s="67"/>
      <c r="H20" s="175">
        <f aca="true" t="shared" si="2" ref="H20:J21">H21</f>
        <v>940190</v>
      </c>
      <c r="I20" s="175">
        <f t="shared" si="2"/>
        <v>940190</v>
      </c>
      <c r="J20" s="175">
        <f t="shared" si="2"/>
        <v>940190</v>
      </c>
      <c r="K20" s="88">
        <f t="shared" si="0"/>
        <v>100</v>
      </c>
    </row>
    <row r="21" spans="1:11" ht="55.5" customHeight="1">
      <c r="A21" s="62">
        <v>6</v>
      </c>
      <c r="B21" s="62">
        <v>804</v>
      </c>
      <c r="C21" s="43" t="s">
        <v>101</v>
      </c>
      <c r="D21" s="103">
        <v>805</v>
      </c>
      <c r="E21" s="67" t="s">
        <v>53</v>
      </c>
      <c r="F21" s="51">
        <v>9110080210</v>
      </c>
      <c r="G21" s="67"/>
      <c r="H21" s="175">
        <f t="shared" si="2"/>
        <v>940190</v>
      </c>
      <c r="I21" s="175">
        <f t="shared" si="2"/>
        <v>940190</v>
      </c>
      <c r="J21" s="175">
        <f t="shared" si="2"/>
        <v>940190</v>
      </c>
      <c r="K21" s="88">
        <f t="shared" si="0"/>
        <v>100</v>
      </c>
    </row>
    <row r="22" spans="1:11" ht="50.25" customHeight="1">
      <c r="A22" s="62">
        <v>7</v>
      </c>
      <c r="B22" s="62">
        <v>804</v>
      </c>
      <c r="C22" s="43" t="s">
        <v>102</v>
      </c>
      <c r="D22" s="103">
        <v>805</v>
      </c>
      <c r="E22" s="67" t="s">
        <v>53</v>
      </c>
      <c r="F22" s="51">
        <v>9110080210</v>
      </c>
      <c r="G22" s="60">
        <v>100</v>
      </c>
      <c r="H22" s="175">
        <f>+H23</f>
        <v>940190</v>
      </c>
      <c r="I22" s="175">
        <f>+I23</f>
        <v>940190</v>
      </c>
      <c r="J22" s="175">
        <f>+J23</f>
        <v>940190</v>
      </c>
      <c r="K22" s="88">
        <f t="shared" si="0"/>
        <v>100</v>
      </c>
    </row>
    <row r="23" spans="1:11" ht="27" customHeight="1">
      <c r="A23" s="62">
        <v>8</v>
      </c>
      <c r="B23" s="62">
        <v>804</v>
      </c>
      <c r="C23" s="43" t="s">
        <v>103</v>
      </c>
      <c r="D23" s="103">
        <v>805</v>
      </c>
      <c r="E23" s="67" t="s">
        <v>53</v>
      </c>
      <c r="F23" s="51">
        <v>9110080210</v>
      </c>
      <c r="G23" s="60">
        <v>120</v>
      </c>
      <c r="H23" s="175">
        <v>940190</v>
      </c>
      <c r="I23" s="175">
        <v>940190</v>
      </c>
      <c r="J23" s="175">
        <v>940190</v>
      </c>
      <c r="K23" s="88">
        <f t="shared" si="0"/>
        <v>100</v>
      </c>
    </row>
    <row r="24" spans="1:11" ht="30.75" customHeight="1">
      <c r="A24" s="62">
        <v>9</v>
      </c>
      <c r="B24" s="62">
        <v>804</v>
      </c>
      <c r="C24" s="43" t="s">
        <v>85</v>
      </c>
      <c r="D24" s="103">
        <v>805</v>
      </c>
      <c r="E24" s="67" t="s">
        <v>54</v>
      </c>
      <c r="F24" s="51"/>
      <c r="G24" s="67"/>
      <c r="H24" s="175">
        <f aca="true" t="shared" si="3" ref="H24:J25">H25</f>
        <v>3774743</v>
      </c>
      <c r="I24" s="175">
        <f t="shared" si="3"/>
        <v>3670612.8899999997</v>
      </c>
      <c r="J24" s="175">
        <f t="shared" si="3"/>
        <v>3655372.61</v>
      </c>
      <c r="K24" s="88">
        <f t="shared" si="0"/>
        <v>99.58480285290995</v>
      </c>
    </row>
    <row r="25" spans="1:11" ht="19.5" customHeight="1">
      <c r="A25" s="62">
        <v>10</v>
      </c>
      <c r="B25" s="62">
        <v>804</v>
      </c>
      <c r="C25" s="43" t="s">
        <v>104</v>
      </c>
      <c r="D25" s="103">
        <v>805</v>
      </c>
      <c r="E25" s="67" t="s">
        <v>54</v>
      </c>
      <c r="F25" s="51">
        <v>8100000000</v>
      </c>
      <c r="G25" s="67"/>
      <c r="H25" s="175">
        <f t="shared" si="3"/>
        <v>3774743</v>
      </c>
      <c r="I25" s="175">
        <f t="shared" si="3"/>
        <v>3670612.8899999997</v>
      </c>
      <c r="J25" s="175">
        <f t="shared" si="3"/>
        <v>3655372.61</v>
      </c>
      <c r="K25" s="88">
        <f t="shared" si="0"/>
        <v>99.58480285290995</v>
      </c>
    </row>
    <row r="26" spans="1:11" ht="16.5" customHeight="1">
      <c r="A26" s="62">
        <v>11</v>
      </c>
      <c r="B26" s="62">
        <v>804</v>
      </c>
      <c r="C26" s="43" t="s">
        <v>244</v>
      </c>
      <c r="D26" s="103">
        <v>805</v>
      </c>
      <c r="E26" s="67" t="s">
        <v>54</v>
      </c>
      <c r="F26" s="51">
        <v>8110000000</v>
      </c>
      <c r="G26" s="67"/>
      <c r="H26" s="175">
        <f>H27+H30+H32</f>
        <v>3774743</v>
      </c>
      <c r="I26" s="175">
        <f>I27</f>
        <v>3670612.8899999997</v>
      </c>
      <c r="J26" s="175">
        <f>J27</f>
        <v>3655372.61</v>
      </c>
      <c r="K26" s="88">
        <f t="shared" si="0"/>
        <v>99.58480285290995</v>
      </c>
    </row>
    <row r="27" spans="1:11" ht="45" customHeight="1">
      <c r="A27" s="62">
        <v>12</v>
      </c>
      <c r="B27" s="105"/>
      <c r="C27" s="106" t="str">
        <f>прил5!C27</f>
        <v>Руководство и управление в сфере установленных функций органов местного самоуправления в рамках непрограмных расходов отдельных органов местного самоуправления</v>
      </c>
      <c r="D27" s="103">
        <v>805</v>
      </c>
      <c r="E27" s="107" t="s">
        <v>54</v>
      </c>
      <c r="F27" s="108">
        <v>8110080210</v>
      </c>
      <c r="G27" s="107"/>
      <c r="H27" s="175">
        <f>H28</f>
        <v>3399088</v>
      </c>
      <c r="I27" s="175">
        <f>I28+I30+I32</f>
        <v>3670612.8899999997</v>
      </c>
      <c r="J27" s="175">
        <f>J28+J30+J32</f>
        <v>3655372.61</v>
      </c>
      <c r="K27" s="88">
        <f t="shared" si="0"/>
        <v>99.58480285290995</v>
      </c>
    </row>
    <row r="28" spans="1:11" ht="53.25" customHeight="1">
      <c r="A28" s="62">
        <v>13</v>
      </c>
      <c r="B28" s="105"/>
      <c r="C28" s="178" t="s">
        <v>131</v>
      </c>
      <c r="D28" s="103">
        <v>805</v>
      </c>
      <c r="E28" s="107" t="s">
        <v>54</v>
      </c>
      <c r="F28" s="108">
        <v>8110080210</v>
      </c>
      <c r="G28" s="107" t="s">
        <v>127</v>
      </c>
      <c r="H28" s="175">
        <f>H29</f>
        <v>3399088</v>
      </c>
      <c r="I28" s="175">
        <f>I29</f>
        <v>3206720.15</v>
      </c>
      <c r="J28" s="175">
        <f>J29</f>
        <v>3206720.15</v>
      </c>
      <c r="K28" s="88">
        <f t="shared" si="0"/>
        <v>100</v>
      </c>
    </row>
    <row r="29" spans="1:11" ht="24.75" customHeight="1">
      <c r="A29" s="62">
        <v>14</v>
      </c>
      <c r="B29" s="105">
        <v>804</v>
      </c>
      <c r="C29" s="106" t="s">
        <v>103</v>
      </c>
      <c r="D29" s="103">
        <v>805</v>
      </c>
      <c r="E29" s="107" t="s">
        <v>54</v>
      </c>
      <c r="F29" s="108">
        <v>8110080210</v>
      </c>
      <c r="G29" s="109">
        <v>120</v>
      </c>
      <c r="H29" s="175">
        <v>3399088</v>
      </c>
      <c r="I29" s="175">
        <v>3206720.15</v>
      </c>
      <c r="J29" s="175">
        <v>3206720.15</v>
      </c>
      <c r="K29" s="88">
        <f t="shared" si="0"/>
        <v>100</v>
      </c>
    </row>
    <row r="30" spans="1:11" ht="26.25" customHeight="1">
      <c r="A30" s="62">
        <v>15</v>
      </c>
      <c r="B30" s="105">
        <v>804</v>
      </c>
      <c r="C30" s="106" t="s">
        <v>113</v>
      </c>
      <c r="D30" s="103">
        <v>805</v>
      </c>
      <c r="E30" s="107" t="s">
        <v>54</v>
      </c>
      <c r="F30" s="108">
        <v>8110080210</v>
      </c>
      <c r="G30" s="109">
        <v>200</v>
      </c>
      <c r="H30" s="175">
        <f>+H31</f>
        <v>371075</v>
      </c>
      <c r="I30" s="175">
        <f>I31</f>
        <v>410586.61</v>
      </c>
      <c r="J30" s="175">
        <f>J31</f>
        <v>395346.33</v>
      </c>
      <c r="K30" s="88">
        <f t="shared" si="0"/>
        <v>96.28816926104824</v>
      </c>
    </row>
    <row r="31" spans="1:11" ht="29.25" customHeight="1">
      <c r="A31" s="62">
        <v>16</v>
      </c>
      <c r="B31" s="105">
        <v>804</v>
      </c>
      <c r="C31" s="106" t="s">
        <v>114</v>
      </c>
      <c r="D31" s="103">
        <v>805</v>
      </c>
      <c r="E31" s="107" t="s">
        <v>54</v>
      </c>
      <c r="F31" s="108">
        <v>8110080210</v>
      </c>
      <c r="G31" s="109">
        <v>240</v>
      </c>
      <c r="H31" s="175">
        <f>прил5!G32</f>
        <v>371075</v>
      </c>
      <c r="I31" s="175">
        <f>прил5!H32</f>
        <v>410586.61</v>
      </c>
      <c r="J31" s="175">
        <f>прил5!I32</f>
        <v>395346.33</v>
      </c>
      <c r="K31" s="88">
        <f t="shared" si="0"/>
        <v>96.28816926104824</v>
      </c>
    </row>
    <row r="32" spans="1:11" ht="14.25" customHeight="1">
      <c r="A32" s="62">
        <v>17</v>
      </c>
      <c r="B32" s="105">
        <v>804</v>
      </c>
      <c r="C32" s="106" t="s">
        <v>117</v>
      </c>
      <c r="D32" s="103">
        <v>805</v>
      </c>
      <c r="E32" s="107" t="s">
        <v>54</v>
      </c>
      <c r="F32" s="108">
        <v>8110080210</v>
      </c>
      <c r="G32" s="109">
        <v>800</v>
      </c>
      <c r="H32" s="175">
        <f>H33</f>
        <v>4580</v>
      </c>
      <c r="I32" s="175">
        <f>I33</f>
        <v>53306.13</v>
      </c>
      <c r="J32" s="175">
        <f>J33</f>
        <v>53306.13</v>
      </c>
      <c r="K32" s="88">
        <f t="shared" si="0"/>
        <v>100</v>
      </c>
    </row>
    <row r="33" spans="1:11" ht="12.75" customHeight="1">
      <c r="A33" s="62">
        <v>18</v>
      </c>
      <c r="B33" s="105">
        <v>804</v>
      </c>
      <c r="C33" s="106" t="s">
        <v>128</v>
      </c>
      <c r="D33" s="103">
        <v>805</v>
      </c>
      <c r="E33" s="107" t="s">
        <v>54</v>
      </c>
      <c r="F33" s="108">
        <v>8110080210</v>
      </c>
      <c r="G33" s="109">
        <v>850</v>
      </c>
      <c r="H33" s="175">
        <f>прил5!G34</f>
        <v>4580</v>
      </c>
      <c r="I33" s="175">
        <f>прил5!H34</f>
        <v>53306.13</v>
      </c>
      <c r="J33" s="175">
        <f>прил5!I34</f>
        <v>53306.13</v>
      </c>
      <c r="K33" s="88">
        <f t="shared" si="0"/>
        <v>100</v>
      </c>
    </row>
    <row r="34" spans="1:11" ht="18.75" customHeight="1">
      <c r="A34" s="62">
        <v>19</v>
      </c>
      <c r="B34" s="62">
        <v>804</v>
      </c>
      <c r="C34" s="43" t="s">
        <v>104</v>
      </c>
      <c r="D34" s="103">
        <v>805</v>
      </c>
      <c r="E34" s="67" t="s">
        <v>55</v>
      </c>
      <c r="F34" s="51">
        <v>8100000000</v>
      </c>
      <c r="G34" s="60"/>
      <c r="H34" s="175">
        <f aca="true" t="shared" si="4" ref="H34:J35">H35</f>
        <v>1000</v>
      </c>
      <c r="I34" s="175">
        <f t="shared" si="4"/>
        <v>1000</v>
      </c>
      <c r="J34" s="175">
        <f t="shared" si="4"/>
        <v>0</v>
      </c>
      <c r="K34" s="88">
        <f t="shared" si="0"/>
        <v>0</v>
      </c>
    </row>
    <row r="35" spans="1:11" ht="18.75" customHeight="1">
      <c r="A35" s="62">
        <v>20</v>
      </c>
      <c r="B35" s="62">
        <v>804</v>
      </c>
      <c r="C35" s="43" t="s">
        <v>244</v>
      </c>
      <c r="D35" s="103">
        <v>805</v>
      </c>
      <c r="E35" s="67" t="s">
        <v>55</v>
      </c>
      <c r="F35" s="51">
        <v>8110000000</v>
      </c>
      <c r="G35" s="60"/>
      <c r="H35" s="175">
        <f t="shared" si="4"/>
        <v>1000</v>
      </c>
      <c r="I35" s="175">
        <f t="shared" si="4"/>
        <v>1000</v>
      </c>
      <c r="J35" s="175">
        <f t="shared" si="4"/>
        <v>0</v>
      </c>
      <c r="K35" s="88">
        <f t="shared" si="0"/>
        <v>0</v>
      </c>
    </row>
    <row r="36" spans="1:11" ht="54.75" customHeight="1">
      <c r="A36" s="62">
        <v>21</v>
      </c>
      <c r="B36" s="62">
        <v>804</v>
      </c>
      <c r="C36" s="43" t="s">
        <v>264</v>
      </c>
      <c r="D36" s="103">
        <v>805</v>
      </c>
      <c r="E36" s="67" t="s">
        <v>55</v>
      </c>
      <c r="F36" s="51">
        <v>8110080050</v>
      </c>
      <c r="G36" s="67"/>
      <c r="H36" s="175">
        <v>1000</v>
      </c>
      <c r="I36" s="175">
        <v>1000</v>
      </c>
      <c r="J36" s="175">
        <f>J37</f>
        <v>0</v>
      </c>
      <c r="K36" s="88">
        <f t="shared" si="0"/>
        <v>0</v>
      </c>
    </row>
    <row r="37" spans="1:11" ht="12.75" customHeight="1">
      <c r="A37" s="62">
        <v>22</v>
      </c>
      <c r="B37" s="62">
        <v>804</v>
      </c>
      <c r="C37" s="43" t="s">
        <v>117</v>
      </c>
      <c r="D37" s="103">
        <v>805</v>
      </c>
      <c r="E37" s="67" t="s">
        <v>55</v>
      </c>
      <c r="F37" s="51">
        <v>8110080050</v>
      </c>
      <c r="G37" s="67" t="s">
        <v>116</v>
      </c>
      <c r="H37" s="175">
        <v>1000</v>
      </c>
      <c r="I37" s="175">
        <v>1000</v>
      </c>
      <c r="J37" s="175">
        <f>J38</f>
        <v>0</v>
      </c>
      <c r="K37" s="88">
        <f t="shared" si="0"/>
        <v>0</v>
      </c>
    </row>
    <row r="38" spans="1:11" ht="15.75" customHeight="1">
      <c r="A38" s="62">
        <v>23</v>
      </c>
      <c r="B38" s="62">
        <v>804</v>
      </c>
      <c r="C38" s="43" t="s">
        <v>119</v>
      </c>
      <c r="D38" s="103">
        <v>805</v>
      </c>
      <c r="E38" s="67" t="s">
        <v>55</v>
      </c>
      <c r="F38" s="51">
        <v>8110080050</v>
      </c>
      <c r="G38" s="67" t="s">
        <v>118</v>
      </c>
      <c r="H38" s="175">
        <v>1000</v>
      </c>
      <c r="I38" s="175">
        <v>1000</v>
      </c>
      <c r="J38" s="175">
        <v>0</v>
      </c>
      <c r="K38" s="88">
        <f t="shared" si="0"/>
        <v>0</v>
      </c>
    </row>
    <row r="39" spans="1:11" ht="15.75" customHeight="1">
      <c r="A39" s="62">
        <v>24</v>
      </c>
      <c r="B39" s="62">
        <v>804</v>
      </c>
      <c r="C39" s="76" t="s">
        <v>182</v>
      </c>
      <c r="D39" s="103">
        <v>805</v>
      </c>
      <c r="E39" s="67" t="s">
        <v>56</v>
      </c>
      <c r="F39" s="51"/>
      <c r="G39" s="60"/>
      <c r="H39" s="177">
        <f aca="true" t="shared" si="5" ref="H39:J40">H40</f>
        <v>592729</v>
      </c>
      <c r="I39" s="177">
        <f t="shared" si="5"/>
        <v>574400.0800000001</v>
      </c>
      <c r="J39" s="177">
        <f t="shared" si="5"/>
        <v>567197.0800000001</v>
      </c>
      <c r="K39" s="88">
        <f t="shared" si="0"/>
        <v>98.74599599637939</v>
      </c>
    </row>
    <row r="40" spans="1:11" ht="40.5" customHeight="1">
      <c r="A40" s="62">
        <v>25</v>
      </c>
      <c r="B40" s="62"/>
      <c r="C40" s="43" t="s">
        <v>256</v>
      </c>
      <c r="D40" s="103">
        <v>805</v>
      </c>
      <c r="E40" s="67" t="s">
        <v>56</v>
      </c>
      <c r="F40" s="51">
        <v>100000000</v>
      </c>
      <c r="G40" s="60"/>
      <c r="H40" s="175">
        <f t="shared" si="5"/>
        <v>592729</v>
      </c>
      <c r="I40" s="175">
        <f t="shared" si="5"/>
        <v>574400.0800000001</v>
      </c>
      <c r="J40" s="175">
        <f t="shared" si="5"/>
        <v>567197.0800000001</v>
      </c>
      <c r="K40" s="88">
        <f t="shared" si="0"/>
        <v>98.74599599637939</v>
      </c>
    </row>
    <row r="41" spans="1:11" ht="30.75" customHeight="1">
      <c r="A41" s="62">
        <v>26</v>
      </c>
      <c r="B41" s="62"/>
      <c r="C41" s="43" t="s">
        <v>263</v>
      </c>
      <c r="D41" s="103">
        <v>805</v>
      </c>
      <c r="E41" s="67" t="s">
        <v>56</v>
      </c>
      <c r="F41" s="51">
        <v>110000000</v>
      </c>
      <c r="G41" s="60"/>
      <c r="H41" s="175">
        <f>H42+H47+H53</f>
        <v>592729</v>
      </c>
      <c r="I41" s="175">
        <f>I42+I47+I53+I45</f>
        <v>574400.0800000001</v>
      </c>
      <c r="J41" s="175">
        <f>J42+J47+J53+J45</f>
        <v>567197.0800000001</v>
      </c>
      <c r="K41" s="88">
        <f t="shared" si="0"/>
        <v>98.74599599637939</v>
      </c>
    </row>
    <row r="42" spans="1:11" ht="66.75" customHeight="1">
      <c r="A42" s="62">
        <v>27</v>
      </c>
      <c r="B42" s="62"/>
      <c r="C42" s="43" t="s">
        <v>266</v>
      </c>
      <c r="D42" s="103">
        <v>805</v>
      </c>
      <c r="E42" s="67" t="s">
        <v>56</v>
      </c>
      <c r="F42" s="51">
        <f>F43</f>
        <v>110081010</v>
      </c>
      <c r="G42" s="60"/>
      <c r="H42" s="175">
        <f aca="true" t="shared" si="6" ref="H42:K43">H43</f>
        <v>559609</v>
      </c>
      <c r="I42" s="175">
        <f t="shared" si="6"/>
        <v>503097.03</v>
      </c>
      <c r="J42" s="175">
        <f t="shared" si="6"/>
        <v>503097.03</v>
      </c>
      <c r="K42" s="71">
        <f t="shared" si="6"/>
        <v>100</v>
      </c>
    </row>
    <row r="43" spans="1:11" ht="46.5" customHeight="1">
      <c r="A43" s="62">
        <v>28</v>
      </c>
      <c r="B43" s="62"/>
      <c r="C43" s="43" t="s">
        <v>102</v>
      </c>
      <c r="D43" s="103">
        <v>805</v>
      </c>
      <c r="E43" s="67" t="s">
        <v>56</v>
      </c>
      <c r="F43" s="51">
        <f>F44</f>
        <v>110081010</v>
      </c>
      <c r="G43" s="60">
        <v>100</v>
      </c>
      <c r="H43" s="175">
        <f t="shared" si="6"/>
        <v>559609</v>
      </c>
      <c r="I43" s="175">
        <f t="shared" si="6"/>
        <v>503097.03</v>
      </c>
      <c r="J43" s="175">
        <f t="shared" si="6"/>
        <v>503097.03</v>
      </c>
      <c r="K43" s="71">
        <f t="shared" si="6"/>
        <v>100</v>
      </c>
    </row>
    <row r="44" spans="1:11" ht="39" customHeight="1">
      <c r="A44" s="62">
        <v>29</v>
      </c>
      <c r="B44" s="62"/>
      <c r="C44" s="43" t="s">
        <v>103</v>
      </c>
      <c r="D44" s="103">
        <v>805</v>
      </c>
      <c r="E44" s="67" t="s">
        <v>56</v>
      </c>
      <c r="F44" s="51">
        <v>110081010</v>
      </c>
      <c r="G44" s="60">
        <v>120</v>
      </c>
      <c r="H44" s="175">
        <v>559609</v>
      </c>
      <c r="I44" s="175">
        <v>503097.03</v>
      </c>
      <c r="J44" s="175">
        <v>503097.03</v>
      </c>
      <c r="K44" s="71">
        <f aca="true" t="shared" si="7" ref="K44:K49">J44/I44*100</f>
        <v>100</v>
      </c>
    </row>
    <row r="45" spans="1:11" ht="39" customHeight="1">
      <c r="A45" s="62">
        <v>30</v>
      </c>
      <c r="B45" s="62"/>
      <c r="C45" s="178" t="s">
        <v>375</v>
      </c>
      <c r="D45" s="103">
        <v>805</v>
      </c>
      <c r="E45" s="67" t="s">
        <v>56</v>
      </c>
      <c r="F45" s="51">
        <v>110081010</v>
      </c>
      <c r="G45" s="60">
        <v>200</v>
      </c>
      <c r="H45" s="175">
        <v>0</v>
      </c>
      <c r="I45" s="175">
        <v>52029.66</v>
      </c>
      <c r="J45" s="175">
        <v>52029.66</v>
      </c>
      <c r="K45" s="71">
        <f t="shared" si="7"/>
        <v>100</v>
      </c>
    </row>
    <row r="46" spans="1:11" ht="39" customHeight="1">
      <c r="A46" s="62">
        <v>31</v>
      </c>
      <c r="B46" s="62"/>
      <c r="C46" s="43" t="s">
        <v>114</v>
      </c>
      <c r="D46" s="103">
        <v>805</v>
      </c>
      <c r="E46" s="67" t="s">
        <v>56</v>
      </c>
      <c r="F46" s="51">
        <v>110081010</v>
      </c>
      <c r="G46" s="60">
        <v>240</v>
      </c>
      <c r="H46" s="175">
        <v>0</v>
      </c>
      <c r="I46" s="175">
        <v>52029.66</v>
      </c>
      <c r="J46" s="175">
        <v>52029.66</v>
      </c>
      <c r="K46" s="71">
        <f t="shared" si="7"/>
        <v>100</v>
      </c>
    </row>
    <row r="47" spans="1:11" ht="60" customHeight="1">
      <c r="A47" s="62">
        <v>32</v>
      </c>
      <c r="B47" s="62"/>
      <c r="C47" s="43" t="s">
        <v>267</v>
      </c>
      <c r="D47" s="103">
        <v>805</v>
      </c>
      <c r="E47" s="67" t="s">
        <v>56</v>
      </c>
      <c r="F47" s="51">
        <v>110081060</v>
      </c>
      <c r="G47" s="60"/>
      <c r="H47" s="175">
        <f aca="true" t="shared" si="8" ref="H47:J48">H48</f>
        <v>26648</v>
      </c>
      <c r="I47" s="175">
        <f t="shared" si="8"/>
        <v>12070.39</v>
      </c>
      <c r="J47" s="175">
        <f t="shared" si="8"/>
        <v>12070.39</v>
      </c>
      <c r="K47" s="71">
        <f t="shared" si="7"/>
        <v>100</v>
      </c>
    </row>
    <row r="48" spans="1:11" ht="52.5" customHeight="1">
      <c r="A48" s="62">
        <v>33</v>
      </c>
      <c r="B48" s="62"/>
      <c r="C48" s="43" t="s">
        <v>102</v>
      </c>
      <c r="D48" s="103">
        <v>805</v>
      </c>
      <c r="E48" s="67" t="s">
        <v>56</v>
      </c>
      <c r="F48" s="51">
        <v>110081060</v>
      </c>
      <c r="G48" s="60">
        <v>100</v>
      </c>
      <c r="H48" s="175">
        <f t="shared" si="8"/>
        <v>26648</v>
      </c>
      <c r="I48" s="175">
        <f t="shared" si="8"/>
        <v>12070.39</v>
      </c>
      <c r="J48" s="175">
        <f t="shared" si="8"/>
        <v>12070.39</v>
      </c>
      <c r="K48" s="71">
        <f t="shared" si="7"/>
        <v>100</v>
      </c>
    </row>
    <row r="49" spans="1:11" ht="33" customHeight="1">
      <c r="A49" s="62">
        <v>34</v>
      </c>
      <c r="B49" s="62"/>
      <c r="C49" s="43" t="s">
        <v>103</v>
      </c>
      <c r="D49" s="103">
        <v>805</v>
      </c>
      <c r="E49" s="67" t="s">
        <v>56</v>
      </c>
      <c r="F49" s="51">
        <v>110081060</v>
      </c>
      <c r="G49" s="60">
        <v>120</v>
      </c>
      <c r="H49" s="175">
        <f>прил5!G51</f>
        <v>26648</v>
      </c>
      <c r="I49" s="175">
        <f>прил5!H51</f>
        <v>12070.39</v>
      </c>
      <c r="J49" s="175">
        <f>прил5!I51</f>
        <v>12070.39</v>
      </c>
      <c r="K49" s="71">
        <f t="shared" si="7"/>
        <v>100</v>
      </c>
    </row>
    <row r="50" spans="1:11" ht="21.75" customHeight="1">
      <c r="A50" s="62">
        <v>35</v>
      </c>
      <c r="B50" s="62">
        <v>804</v>
      </c>
      <c r="C50" s="43" t="s">
        <v>120</v>
      </c>
      <c r="D50" s="103">
        <v>805</v>
      </c>
      <c r="E50" s="67" t="s">
        <v>56</v>
      </c>
      <c r="F50" s="51">
        <v>8100000000</v>
      </c>
      <c r="G50" s="60"/>
      <c r="H50" s="175">
        <f>H51</f>
        <v>6472</v>
      </c>
      <c r="I50" s="175">
        <f>I51</f>
        <v>7203</v>
      </c>
      <c r="J50" s="175">
        <f>J51</f>
        <v>0</v>
      </c>
      <c r="K50" s="71">
        <v>0</v>
      </c>
    </row>
    <row r="51" spans="1:11" ht="18" customHeight="1">
      <c r="A51" s="62">
        <v>36</v>
      </c>
      <c r="B51" s="62">
        <v>804</v>
      </c>
      <c r="C51" s="43" t="s">
        <v>244</v>
      </c>
      <c r="D51" s="103">
        <v>805</v>
      </c>
      <c r="E51" s="67" t="s">
        <v>56</v>
      </c>
      <c r="F51" s="51">
        <v>8110000000</v>
      </c>
      <c r="G51" s="60"/>
      <c r="H51" s="175">
        <f>H53</f>
        <v>6472</v>
      </c>
      <c r="I51" s="175">
        <f>I53</f>
        <v>7203</v>
      </c>
      <c r="J51" s="175">
        <f>J53</f>
        <v>0</v>
      </c>
      <c r="K51" s="71">
        <v>0</v>
      </c>
    </row>
    <row r="52" spans="1:11" ht="0.75" customHeight="1" hidden="1">
      <c r="A52" s="165">
        <v>60</v>
      </c>
      <c r="B52" s="165">
        <v>804</v>
      </c>
      <c r="C52" s="166" t="s">
        <v>350</v>
      </c>
      <c r="D52" s="103">
        <v>805</v>
      </c>
      <c r="E52" s="167" t="s">
        <v>56</v>
      </c>
      <c r="F52" s="51" t="s">
        <v>331</v>
      </c>
      <c r="G52" s="168"/>
      <c r="H52" s="163" t="e">
        <f>#REF!</f>
        <v>#REF!</v>
      </c>
      <c r="I52" s="163" t="e">
        <f>#REF!</f>
        <v>#REF!</v>
      </c>
      <c r="J52" s="163" t="e">
        <f>#REF!</f>
        <v>#REF!</v>
      </c>
      <c r="K52" s="164">
        <v>0</v>
      </c>
    </row>
    <row r="53" spans="1:11" ht="21.75" customHeight="1">
      <c r="A53" s="62">
        <v>37</v>
      </c>
      <c r="B53" s="62">
        <v>804</v>
      </c>
      <c r="C53" s="43" t="s">
        <v>120</v>
      </c>
      <c r="D53" s="103">
        <v>805</v>
      </c>
      <c r="E53" s="67" t="s">
        <v>56</v>
      </c>
      <c r="F53" s="51">
        <v>8100000000</v>
      </c>
      <c r="G53" s="60"/>
      <c r="H53" s="175">
        <f>H54</f>
        <v>6472</v>
      </c>
      <c r="I53" s="175">
        <f>I54</f>
        <v>7203</v>
      </c>
      <c r="J53" s="175">
        <v>0</v>
      </c>
      <c r="K53" s="71">
        <v>0</v>
      </c>
    </row>
    <row r="54" spans="1:11" ht="18" customHeight="1">
      <c r="A54" s="62">
        <v>38</v>
      </c>
      <c r="B54" s="62">
        <v>804</v>
      </c>
      <c r="C54" s="43" t="s">
        <v>244</v>
      </c>
      <c r="D54" s="103">
        <v>805</v>
      </c>
      <c r="E54" s="67" t="s">
        <v>56</v>
      </c>
      <c r="F54" s="51">
        <v>8110000000</v>
      </c>
      <c r="G54" s="60"/>
      <c r="H54" s="175">
        <f>H55</f>
        <v>6472</v>
      </c>
      <c r="I54" s="175">
        <f>I57</f>
        <v>7203</v>
      </c>
      <c r="J54" s="175">
        <v>0</v>
      </c>
      <c r="K54" s="71">
        <v>0</v>
      </c>
    </row>
    <row r="55" spans="1:11" ht="0.75" customHeight="1" hidden="1">
      <c r="A55" s="231">
        <v>65</v>
      </c>
      <c r="B55" s="231">
        <v>804</v>
      </c>
      <c r="C55" s="243" t="s">
        <v>262</v>
      </c>
      <c r="D55" s="103">
        <v>805</v>
      </c>
      <c r="E55" s="245" t="s">
        <v>56</v>
      </c>
      <c r="F55" s="233">
        <v>8110075140</v>
      </c>
      <c r="G55" s="235"/>
      <c r="H55" s="247">
        <f>H57</f>
        <v>6472</v>
      </c>
      <c r="I55" s="247">
        <f>I57</f>
        <v>7203</v>
      </c>
      <c r="J55" s="247">
        <f>J57</f>
        <v>0</v>
      </c>
      <c r="K55" s="248">
        <v>0</v>
      </c>
    </row>
    <row r="56" spans="1:11" ht="60.75" customHeight="1">
      <c r="A56" s="231"/>
      <c r="B56" s="231"/>
      <c r="C56" s="244"/>
      <c r="D56" s="103">
        <v>805</v>
      </c>
      <c r="E56" s="245"/>
      <c r="F56" s="233"/>
      <c r="G56" s="235"/>
      <c r="H56" s="247"/>
      <c r="I56" s="247"/>
      <c r="J56" s="247"/>
      <c r="K56" s="248"/>
    </row>
    <row r="57" spans="1:11" ht="30" customHeight="1">
      <c r="A57" s="77" t="s">
        <v>383</v>
      </c>
      <c r="B57" s="77" t="s">
        <v>76</v>
      </c>
      <c r="C57" s="43" t="s">
        <v>113</v>
      </c>
      <c r="D57" s="103">
        <v>805</v>
      </c>
      <c r="E57" s="67" t="s">
        <v>56</v>
      </c>
      <c r="F57" s="51">
        <v>8110075140</v>
      </c>
      <c r="G57" s="67" t="s">
        <v>121</v>
      </c>
      <c r="H57" s="175">
        <f>+H58</f>
        <v>6472</v>
      </c>
      <c r="I57" s="175">
        <f>+I58</f>
        <v>7203</v>
      </c>
      <c r="J57" s="175">
        <f>+J58</f>
        <v>0</v>
      </c>
      <c r="K57" s="71">
        <v>0</v>
      </c>
    </row>
    <row r="58" spans="1:11" ht="26.25" customHeight="1">
      <c r="A58" s="77" t="s">
        <v>210</v>
      </c>
      <c r="B58" s="77" t="s">
        <v>76</v>
      </c>
      <c r="C58" s="43" t="s">
        <v>114</v>
      </c>
      <c r="D58" s="103">
        <v>805</v>
      </c>
      <c r="E58" s="67" t="s">
        <v>56</v>
      </c>
      <c r="F58" s="51">
        <v>8110075140</v>
      </c>
      <c r="G58" s="67" t="s">
        <v>97</v>
      </c>
      <c r="H58" s="175">
        <f>прил5!G57</f>
        <v>6472</v>
      </c>
      <c r="I58" s="175">
        <f>прил5!H57</f>
        <v>7203</v>
      </c>
      <c r="J58" s="175">
        <f>прил5!I57</f>
        <v>0</v>
      </c>
      <c r="K58" s="110">
        <v>0</v>
      </c>
    </row>
    <row r="59" spans="1:11" ht="15" customHeight="1">
      <c r="A59" s="231">
        <v>41</v>
      </c>
      <c r="B59" s="62">
        <v>804</v>
      </c>
      <c r="C59" s="60" t="s">
        <v>183</v>
      </c>
      <c r="D59" s="103">
        <v>805</v>
      </c>
      <c r="E59" s="67" t="s">
        <v>57</v>
      </c>
      <c r="F59" s="80"/>
      <c r="G59" s="68"/>
      <c r="H59" s="175">
        <f>H60</f>
        <v>104467</v>
      </c>
      <c r="I59" s="175">
        <f>I60</f>
        <v>115383</v>
      </c>
      <c r="J59" s="175">
        <f>J60</f>
        <v>115383</v>
      </c>
      <c r="K59" s="71">
        <f>K60</f>
        <v>100</v>
      </c>
    </row>
    <row r="60" spans="1:11" ht="12" customHeight="1">
      <c r="A60" s="231"/>
      <c r="B60" s="62">
        <v>804</v>
      </c>
      <c r="C60" s="43" t="s">
        <v>16</v>
      </c>
      <c r="D60" s="103">
        <v>805</v>
      </c>
      <c r="E60" s="67" t="s">
        <v>58</v>
      </c>
      <c r="F60" s="80"/>
      <c r="G60" s="60"/>
      <c r="H60" s="175">
        <f>+H65</f>
        <v>104467</v>
      </c>
      <c r="I60" s="175">
        <f>+I65</f>
        <v>115383</v>
      </c>
      <c r="J60" s="175">
        <f>+J65</f>
        <v>115383</v>
      </c>
      <c r="K60" s="110">
        <f>+K65</f>
        <v>100</v>
      </c>
    </row>
    <row r="61" spans="1:11" ht="104.25" customHeight="1" hidden="1">
      <c r="A61" s="77" t="s">
        <v>329</v>
      </c>
      <c r="B61" s="62">
        <v>804</v>
      </c>
      <c r="C61" s="43" t="s">
        <v>120</v>
      </c>
      <c r="D61" s="103">
        <v>805</v>
      </c>
      <c r="E61" s="67" t="s">
        <v>21</v>
      </c>
      <c r="F61" s="80"/>
      <c r="G61" s="60"/>
      <c r="H61" s="175">
        <f aca="true" t="shared" si="9" ref="H61:K62">H62</f>
        <v>55406</v>
      </c>
      <c r="I61" s="175">
        <f t="shared" si="9"/>
        <v>55406</v>
      </c>
      <c r="J61" s="175">
        <f t="shared" si="9"/>
        <v>55406</v>
      </c>
      <c r="K61" s="110">
        <f t="shared" si="9"/>
        <v>55406</v>
      </c>
    </row>
    <row r="62" spans="1:11" ht="90" customHeight="1" hidden="1">
      <c r="A62" s="77" t="s">
        <v>330</v>
      </c>
      <c r="B62" s="62">
        <v>804</v>
      </c>
      <c r="C62" s="43" t="s">
        <v>122</v>
      </c>
      <c r="D62" s="103">
        <v>805</v>
      </c>
      <c r="E62" s="67" t="s">
        <v>21</v>
      </c>
      <c r="F62" s="80"/>
      <c r="G62" s="60"/>
      <c r="H62" s="175">
        <f t="shared" si="9"/>
        <v>55406</v>
      </c>
      <c r="I62" s="175">
        <f t="shared" si="9"/>
        <v>55406</v>
      </c>
      <c r="J62" s="175">
        <f t="shared" si="9"/>
        <v>55406</v>
      </c>
      <c r="K62" s="110">
        <f t="shared" si="9"/>
        <v>55406</v>
      </c>
    </row>
    <row r="63" spans="1:11" ht="12.75" customHeight="1" hidden="1">
      <c r="A63" s="231">
        <v>67</v>
      </c>
      <c r="B63" s="62">
        <v>804</v>
      </c>
      <c r="C63" s="43" t="s">
        <v>102</v>
      </c>
      <c r="D63" s="103">
        <v>805</v>
      </c>
      <c r="E63" s="67" t="s">
        <v>21</v>
      </c>
      <c r="F63" s="80"/>
      <c r="G63" s="60">
        <v>100</v>
      </c>
      <c r="H63" s="175">
        <v>55406</v>
      </c>
      <c r="I63" s="175">
        <v>55406</v>
      </c>
      <c r="J63" s="175">
        <v>55406</v>
      </c>
      <c r="K63" s="110">
        <v>55406</v>
      </c>
    </row>
    <row r="64" spans="1:11" ht="10.5" customHeight="1" hidden="1">
      <c r="A64" s="231"/>
      <c r="B64" s="62">
        <v>804</v>
      </c>
      <c r="C64" s="43" t="s">
        <v>103</v>
      </c>
      <c r="D64" s="103">
        <v>805</v>
      </c>
      <c r="E64" s="67" t="s">
        <v>21</v>
      </c>
      <c r="F64" s="80"/>
      <c r="G64" s="60">
        <v>120</v>
      </c>
      <c r="H64" s="175">
        <v>40382</v>
      </c>
      <c r="I64" s="175">
        <v>40382</v>
      </c>
      <c r="J64" s="175">
        <v>40382</v>
      </c>
      <c r="K64" s="110">
        <v>40382</v>
      </c>
    </row>
    <row r="65" spans="1:11" ht="18.75" customHeight="1">
      <c r="A65" s="77" t="s">
        <v>384</v>
      </c>
      <c r="B65" s="62">
        <v>804</v>
      </c>
      <c r="C65" s="43" t="s">
        <v>104</v>
      </c>
      <c r="D65" s="103">
        <v>805</v>
      </c>
      <c r="E65" s="67" t="s">
        <v>58</v>
      </c>
      <c r="F65" s="51">
        <v>8100000000</v>
      </c>
      <c r="G65" s="60"/>
      <c r="H65" s="175">
        <f aca="true" t="shared" si="10" ref="H65:K66">+H66</f>
        <v>104467</v>
      </c>
      <c r="I65" s="175">
        <f t="shared" si="10"/>
        <v>115383</v>
      </c>
      <c r="J65" s="175">
        <f t="shared" si="10"/>
        <v>115383</v>
      </c>
      <c r="K65" s="110">
        <f t="shared" si="10"/>
        <v>100</v>
      </c>
    </row>
    <row r="66" spans="1:11" ht="24.75" customHeight="1">
      <c r="A66" s="77" t="s">
        <v>385</v>
      </c>
      <c r="B66" s="62">
        <v>804</v>
      </c>
      <c r="C66" s="43" t="s">
        <v>268</v>
      </c>
      <c r="D66" s="103">
        <v>805</v>
      </c>
      <c r="E66" s="67" t="s">
        <v>58</v>
      </c>
      <c r="F66" s="51">
        <v>8110000000</v>
      </c>
      <c r="G66" s="60"/>
      <c r="H66" s="175">
        <f t="shared" si="10"/>
        <v>104467</v>
      </c>
      <c r="I66" s="175">
        <f t="shared" si="10"/>
        <v>115383</v>
      </c>
      <c r="J66" s="175">
        <f t="shared" si="10"/>
        <v>115383</v>
      </c>
      <c r="K66" s="110">
        <f t="shared" si="10"/>
        <v>100</v>
      </c>
    </row>
    <row r="67" spans="1:11" ht="74.25" customHeight="1">
      <c r="A67" s="231">
        <v>44</v>
      </c>
      <c r="B67" s="62">
        <v>804</v>
      </c>
      <c r="C67" s="43" t="s">
        <v>353</v>
      </c>
      <c r="D67" s="103">
        <v>805</v>
      </c>
      <c r="E67" s="67" t="s">
        <v>58</v>
      </c>
      <c r="F67" s="51">
        <v>8110051180</v>
      </c>
      <c r="G67" s="60"/>
      <c r="H67" s="175">
        <f>+H68+H70</f>
        <v>104467</v>
      </c>
      <c r="I67" s="175">
        <f>+I68+I70</f>
        <v>115383</v>
      </c>
      <c r="J67" s="175">
        <f>+J68+J70</f>
        <v>115383</v>
      </c>
      <c r="K67" s="110">
        <f>J67/I67*100</f>
        <v>100</v>
      </c>
    </row>
    <row r="68" spans="1:11" ht="54" customHeight="1">
      <c r="A68" s="231"/>
      <c r="B68" s="62">
        <v>804</v>
      </c>
      <c r="C68" s="43" t="s">
        <v>131</v>
      </c>
      <c r="D68" s="103">
        <v>805</v>
      </c>
      <c r="E68" s="67" t="s">
        <v>58</v>
      </c>
      <c r="F68" s="51">
        <v>8110051180</v>
      </c>
      <c r="G68" s="60">
        <v>100</v>
      </c>
      <c r="H68" s="175">
        <f>+H69</f>
        <v>104467</v>
      </c>
      <c r="I68" s="175">
        <f>+I69</f>
        <v>111927.2</v>
      </c>
      <c r="J68" s="175">
        <f>+J69</f>
        <v>111927.2</v>
      </c>
      <c r="K68" s="110">
        <f>+K69</f>
        <v>100</v>
      </c>
    </row>
    <row r="69" spans="1:11" ht="26.25" customHeight="1">
      <c r="A69" s="77" t="s">
        <v>386</v>
      </c>
      <c r="B69" s="62">
        <v>804</v>
      </c>
      <c r="C69" s="43" t="s">
        <v>184</v>
      </c>
      <c r="D69" s="103">
        <v>805</v>
      </c>
      <c r="E69" s="67" t="s">
        <v>58</v>
      </c>
      <c r="F69" s="51">
        <v>8110051180</v>
      </c>
      <c r="G69" s="60">
        <v>120</v>
      </c>
      <c r="H69" s="175">
        <f>прил5!G68</f>
        <v>104467</v>
      </c>
      <c r="I69" s="175">
        <f>прил5!H68</f>
        <v>111927.2</v>
      </c>
      <c r="J69" s="175">
        <f>прил5!I68</f>
        <v>111927.2</v>
      </c>
      <c r="K69" s="110">
        <f>J69/I69*100</f>
        <v>100</v>
      </c>
    </row>
    <row r="70" spans="1:11" ht="27" customHeight="1">
      <c r="A70" s="77" t="s">
        <v>387</v>
      </c>
      <c r="B70" s="62">
        <v>804</v>
      </c>
      <c r="C70" s="43" t="s">
        <v>113</v>
      </c>
      <c r="D70" s="103">
        <v>805</v>
      </c>
      <c r="E70" s="67" t="s">
        <v>58</v>
      </c>
      <c r="F70" s="51">
        <v>8110051180</v>
      </c>
      <c r="G70" s="60">
        <v>200</v>
      </c>
      <c r="H70" s="175">
        <f>+H71</f>
        <v>0</v>
      </c>
      <c r="I70" s="175">
        <f>+I71</f>
        <v>3455.8</v>
      </c>
      <c r="J70" s="175">
        <f>+J71</f>
        <v>3455.8</v>
      </c>
      <c r="K70" s="110">
        <f>+K71</f>
        <v>100</v>
      </c>
    </row>
    <row r="71" spans="1:11" ht="32.25" customHeight="1">
      <c r="A71" s="77" t="s">
        <v>388</v>
      </c>
      <c r="B71" s="62">
        <v>804</v>
      </c>
      <c r="C71" s="43" t="s">
        <v>114</v>
      </c>
      <c r="D71" s="103">
        <v>805</v>
      </c>
      <c r="E71" s="67" t="s">
        <v>58</v>
      </c>
      <c r="F71" s="51">
        <v>8110051180</v>
      </c>
      <c r="G71" s="60">
        <v>240</v>
      </c>
      <c r="H71" s="175">
        <f>прил5!G70</f>
        <v>0</v>
      </c>
      <c r="I71" s="175">
        <f>прил5!H70</f>
        <v>3455.8</v>
      </c>
      <c r="J71" s="175">
        <f>прил5!I70</f>
        <v>3455.8</v>
      </c>
      <c r="K71" s="110">
        <f>J71/I71*100</f>
        <v>100</v>
      </c>
    </row>
    <row r="72" spans="1:11" ht="27" customHeight="1">
      <c r="A72" s="77" t="s">
        <v>389</v>
      </c>
      <c r="B72" s="62"/>
      <c r="C72" s="45" t="s">
        <v>5</v>
      </c>
      <c r="D72" s="103">
        <v>805</v>
      </c>
      <c r="E72" s="67" t="s">
        <v>8</v>
      </c>
      <c r="F72" s="51"/>
      <c r="G72" s="60"/>
      <c r="H72" s="175">
        <f>H73+H82</f>
        <v>182776</v>
      </c>
      <c r="I72" s="175">
        <f>I73+I82</f>
        <v>185104.2</v>
      </c>
      <c r="J72" s="175">
        <f>J73+J82</f>
        <v>185104.2</v>
      </c>
      <c r="K72" s="71">
        <f>K73</f>
        <v>100</v>
      </c>
    </row>
    <row r="73" spans="1:11" ht="20.25" customHeight="1">
      <c r="A73" s="77" t="s">
        <v>211</v>
      </c>
      <c r="B73" s="62"/>
      <c r="C73" s="178" t="s">
        <v>382</v>
      </c>
      <c r="D73" s="103">
        <v>805</v>
      </c>
      <c r="E73" s="67" t="s">
        <v>179</v>
      </c>
      <c r="F73" s="51"/>
      <c r="G73" s="60"/>
      <c r="H73" s="175">
        <f>H74</f>
        <v>110776</v>
      </c>
      <c r="I73" s="175">
        <f>I74+I79</f>
        <v>110842</v>
      </c>
      <c r="J73" s="175">
        <f>J74+J79</f>
        <v>110842</v>
      </c>
      <c r="K73" s="110">
        <f>J73/I73*100</f>
        <v>100</v>
      </c>
    </row>
    <row r="74" spans="1:11" ht="39" customHeight="1">
      <c r="A74" s="77" t="s">
        <v>390</v>
      </c>
      <c r="B74" s="62"/>
      <c r="C74" s="43" t="s">
        <v>256</v>
      </c>
      <c r="D74" s="103">
        <v>805</v>
      </c>
      <c r="E74" s="67" t="s">
        <v>179</v>
      </c>
      <c r="F74" s="51">
        <v>100000000</v>
      </c>
      <c r="G74" s="60"/>
      <c r="H74" s="175">
        <f>H75</f>
        <v>110776</v>
      </c>
      <c r="I74" s="175">
        <f aca="true" t="shared" si="11" ref="H74:K77">I75</f>
        <v>105300</v>
      </c>
      <c r="J74" s="175">
        <f t="shared" si="11"/>
        <v>105300</v>
      </c>
      <c r="K74" s="110">
        <f t="shared" si="11"/>
        <v>100</v>
      </c>
    </row>
    <row r="75" spans="1:11" ht="22.5" customHeight="1">
      <c r="A75" s="77" t="s">
        <v>391</v>
      </c>
      <c r="B75" s="62"/>
      <c r="C75" s="43" t="s">
        <v>261</v>
      </c>
      <c r="D75" s="103">
        <v>805</v>
      </c>
      <c r="E75" s="67" t="s">
        <v>179</v>
      </c>
      <c r="F75" s="51">
        <v>130000000</v>
      </c>
      <c r="G75" s="60"/>
      <c r="H75" s="175">
        <f>H76+H79</f>
        <v>110776</v>
      </c>
      <c r="I75" s="175">
        <f t="shared" si="11"/>
        <v>105300</v>
      </c>
      <c r="J75" s="175">
        <f t="shared" si="11"/>
        <v>105300</v>
      </c>
      <c r="K75" s="110">
        <f t="shared" si="11"/>
        <v>100</v>
      </c>
    </row>
    <row r="76" spans="1:11" ht="69" customHeight="1">
      <c r="A76" s="77" t="s">
        <v>392</v>
      </c>
      <c r="B76" s="62"/>
      <c r="C76" s="46" t="s">
        <v>426</v>
      </c>
      <c r="D76" s="103">
        <v>805</v>
      </c>
      <c r="E76" s="67" t="s">
        <v>179</v>
      </c>
      <c r="F76" s="51">
        <v>130074120</v>
      </c>
      <c r="G76" s="60"/>
      <c r="H76" s="175">
        <f t="shared" si="11"/>
        <v>105300</v>
      </c>
      <c r="I76" s="175">
        <f t="shared" si="11"/>
        <v>105300</v>
      </c>
      <c r="J76" s="175">
        <f t="shared" si="11"/>
        <v>105300</v>
      </c>
      <c r="K76" s="110">
        <f t="shared" si="11"/>
        <v>100</v>
      </c>
    </row>
    <row r="77" spans="1:11" ht="23.25" customHeight="1">
      <c r="A77" s="77" t="s">
        <v>393</v>
      </c>
      <c r="B77" s="62"/>
      <c r="C77" s="43" t="s">
        <v>113</v>
      </c>
      <c r="D77" s="103">
        <v>805</v>
      </c>
      <c r="E77" s="67" t="s">
        <v>179</v>
      </c>
      <c r="F77" s="51">
        <v>130074120</v>
      </c>
      <c r="G77" s="60">
        <v>200</v>
      </c>
      <c r="H77" s="175">
        <f t="shared" si="11"/>
        <v>105300</v>
      </c>
      <c r="I77" s="175">
        <f t="shared" si="11"/>
        <v>105300</v>
      </c>
      <c r="J77" s="175">
        <f t="shared" si="11"/>
        <v>105300</v>
      </c>
      <c r="K77" s="110">
        <f t="shared" si="11"/>
        <v>100</v>
      </c>
    </row>
    <row r="78" spans="1:11" ht="29.25" customHeight="1">
      <c r="A78" s="77" t="s">
        <v>394</v>
      </c>
      <c r="B78" s="62"/>
      <c r="C78" s="43" t="s">
        <v>114</v>
      </c>
      <c r="D78" s="103">
        <v>805</v>
      </c>
      <c r="E78" s="67" t="s">
        <v>179</v>
      </c>
      <c r="F78" s="51">
        <v>130074120</v>
      </c>
      <c r="G78" s="60">
        <v>240</v>
      </c>
      <c r="H78" s="175">
        <f>прил5!G77</f>
        <v>105300</v>
      </c>
      <c r="I78" s="175">
        <f>прил5!H77</f>
        <v>105300</v>
      </c>
      <c r="J78" s="175">
        <f>прил5!I77</f>
        <v>105300</v>
      </c>
      <c r="K78" s="110">
        <f>J78/I78*100</f>
        <v>100</v>
      </c>
    </row>
    <row r="79" spans="1:11" ht="88.5" customHeight="1">
      <c r="A79" s="77" t="s">
        <v>395</v>
      </c>
      <c r="B79" s="62"/>
      <c r="C79" s="43" t="s">
        <v>427</v>
      </c>
      <c r="D79" s="103">
        <v>805</v>
      </c>
      <c r="E79" s="67" t="s">
        <v>179</v>
      </c>
      <c r="F79" s="51" t="s">
        <v>178</v>
      </c>
      <c r="G79" s="60"/>
      <c r="H79" s="175">
        <f aca="true" t="shared" si="12" ref="H79:K80">H80</f>
        <v>5476</v>
      </c>
      <c r="I79" s="175">
        <f t="shared" si="12"/>
        <v>5542</v>
      </c>
      <c r="J79" s="175">
        <f t="shared" si="12"/>
        <v>5542</v>
      </c>
      <c r="K79" s="110">
        <f t="shared" si="12"/>
        <v>100</v>
      </c>
    </row>
    <row r="80" spans="1:11" ht="30.75" customHeight="1">
      <c r="A80" s="77" t="s">
        <v>396</v>
      </c>
      <c r="B80" s="62"/>
      <c r="C80" s="43" t="s">
        <v>113</v>
      </c>
      <c r="D80" s="103">
        <v>805</v>
      </c>
      <c r="E80" s="67" t="s">
        <v>179</v>
      </c>
      <c r="F80" s="51" t="s">
        <v>178</v>
      </c>
      <c r="G80" s="60">
        <v>200</v>
      </c>
      <c r="H80" s="175">
        <f t="shared" si="12"/>
        <v>5476</v>
      </c>
      <c r="I80" s="175">
        <f t="shared" si="12"/>
        <v>5542</v>
      </c>
      <c r="J80" s="175">
        <f t="shared" si="12"/>
        <v>5542</v>
      </c>
      <c r="K80" s="110">
        <f t="shared" si="12"/>
        <v>100</v>
      </c>
    </row>
    <row r="81" spans="1:11" ht="23.25" customHeight="1">
      <c r="A81" s="77" t="s">
        <v>397</v>
      </c>
      <c r="B81" s="62"/>
      <c r="C81" s="43" t="s">
        <v>114</v>
      </c>
      <c r="D81" s="103">
        <v>805</v>
      </c>
      <c r="E81" s="67" t="s">
        <v>179</v>
      </c>
      <c r="F81" s="51" t="s">
        <v>178</v>
      </c>
      <c r="G81" s="60">
        <v>240</v>
      </c>
      <c r="H81" s="175">
        <v>5476</v>
      </c>
      <c r="I81" s="175">
        <f>прил5!H80</f>
        <v>5542</v>
      </c>
      <c r="J81" s="175">
        <f>прил5!I80</f>
        <v>5542</v>
      </c>
      <c r="K81" s="110">
        <f>J81/I81*100</f>
        <v>100</v>
      </c>
    </row>
    <row r="82" spans="1:11" ht="78.75" customHeight="1">
      <c r="A82" s="77" t="s">
        <v>398</v>
      </c>
      <c r="B82" s="62"/>
      <c r="C82" s="43" t="str">
        <f>прил5!C81</f>
        <v>Обеспечение мероприятий по первичным мерам пожарной безопасности в рамках подпрограммы "Обеспечение безопасности жителей Галанинского сельсовета" муниципальной программы Галанинского сельсовета "Создание безопасных и комфортных условий для проживания на территории Галанинского сельсовета"</v>
      </c>
      <c r="D82" s="103">
        <v>805</v>
      </c>
      <c r="E82" s="67" t="s">
        <v>278</v>
      </c>
      <c r="F82" s="51">
        <f>F83</f>
        <v>130082020</v>
      </c>
      <c r="G82" s="60"/>
      <c r="H82" s="175">
        <f aca="true" t="shared" si="13" ref="H82:J83">H83</f>
        <v>72000</v>
      </c>
      <c r="I82" s="175">
        <f t="shared" si="13"/>
        <v>74262.2</v>
      </c>
      <c r="J82" s="175">
        <f t="shared" si="13"/>
        <v>74262.2</v>
      </c>
      <c r="K82" s="110">
        <f>J82/I82*100</f>
        <v>100</v>
      </c>
    </row>
    <row r="83" spans="1:11" ht="23.25" customHeight="1">
      <c r="A83" s="62">
        <v>59</v>
      </c>
      <c r="B83" s="62"/>
      <c r="C83" s="43" t="str">
        <f>C80</f>
        <v>Закупка товаров, работ и услуг для государственных (муниципальных) нужд</v>
      </c>
      <c r="D83" s="103">
        <v>805</v>
      </c>
      <c r="E83" s="67" t="s">
        <v>278</v>
      </c>
      <c r="F83" s="51">
        <f>F84</f>
        <v>130082020</v>
      </c>
      <c r="G83" s="60">
        <v>200</v>
      </c>
      <c r="H83" s="175">
        <f t="shared" si="13"/>
        <v>72000</v>
      </c>
      <c r="I83" s="175">
        <f t="shared" si="13"/>
        <v>74262.2</v>
      </c>
      <c r="J83" s="175">
        <f t="shared" si="13"/>
        <v>74262.2</v>
      </c>
      <c r="K83" s="110">
        <f>J83/I83*100</f>
        <v>100</v>
      </c>
    </row>
    <row r="84" spans="1:11" ht="23.25" customHeight="1">
      <c r="A84" s="62">
        <v>60</v>
      </c>
      <c r="B84" s="62"/>
      <c r="C84" s="43" t="str">
        <f>C81</f>
        <v>Иные закупки товаров, работ и услуг для обеспечения государственных (муниципальных) нужд</v>
      </c>
      <c r="D84" s="103">
        <v>805</v>
      </c>
      <c r="E84" s="67" t="s">
        <v>278</v>
      </c>
      <c r="F84" s="51">
        <f>прил5!E83</f>
        <v>130082020</v>
      </c>
      <c r="G84" s="60">
        <v>240</v>
      </c>
      <c r="H84" s="175">
        <v>72000</v>
      </c>
      <c r="I84" s="175">
        <v>74262.2</v>
      </c>
      <c r="J84" s="175">
        <v>74262.2</v>
      </c>
      <c r="K84" s="110">
        <f>J84/I84*100</f>
        <v>100</v>
      </c>
    </row>
    <row r="85" spans="1:14" s="6" customFormat="1" ht="16.5" customHeight="1">
      <c r="A85" s="231">
        <v>61</v>
      </c>
      <c r="B85" s="231">
        <v>804</v>
      </c>
      <c r="C85" s="60" t="s">
        <v>185</v>
      </c>
      <c r="D85" s="103">
        <v>805</v>
      </c>
      <c r="E85" s="232" t="s">
        <v>67</v>
      </c>
      <c r="F85" s="49"/>
      <c r="G85" s="62"/>
      <c r="H85" s="239">
        <f>H87</f>
        <v>3522806</v>
      </c>
      <c r="I85" s="239">
        <f>I87</f>
        <v>8176038.3</v>
      </c>
      <c r="J85" s="239">
        <f>J87</f>
        <v>8176038.3</v>
      </c>
      <c r="K85" s="246">
        <f>J85/I85*100</f>
        <v>100</v>
      </c>
      <c r="L85" s="9"/>
      <c r="M85" s="10"/>
      <c r="N85" s="11"/>
    </row>
    <row r="86" spans="1:14" ht="0.75" customHeight="1">
      <c r="A86" s="231"/>
      <c r="B86" s="231"/>
      <c r="C86" s="43"/>
      <c r="D86" s="103">
        <v>805</v>
      </c>
      <c r="E86" s="232"/>
      <c r="F86" s="49"/>
      <c r="G86" s="62"/>
      <c r="H86" s="239"/>
      <c r="I86" s="239"/>
      <c r="J86" s="239"/>
      <c r="K86" s="246"/>
      <c r="L86" s="8"/>
      <c r="M86" s="12"/>
      <c r="N86" s="13"/>
    </row>
    <row r="87" spans="1:14" ht="21" customHeight="1">
      <c r="A87" s="62">
        <v>62</v>
      </c>
      <c r="B87" s="62">
        <v>804</v>
      </c>
      <c r="C87" s="43" t="s">
        <v>86</v>
      </c>
      <c r="D87" s="103">
        <v>805</v>
      </c>
      <c r="E87" s="67" t="s">
        <v>92</v>
      </c>
      <c r="F87" s="51"/>
      <c r="G87" s="60"/>
      <c r="H87" s="175">
        <f>+H88</f>
        <v>3522806</v>
      </c>
      <c r="I87" s="175">
        <f>+I88</f>
        <v>8176038.3</v>
      </c>
      <c r="J87" s="175">
        <f>+J88</f>
        <v>8176038.3</v>
      </c>
      <c r="K87" s="71">
        <f>+K88</f>
        <v>100</v>
      </c>
      <c r="L87" s="8"/>
      <c r="M87" s="12"/>
      <c r="N87" s="13"/>
    </row>
    <row r="88" spans="1:14" ht="42" customHeight="1">
      <c r="A88" s="62">
        <v>63</v>
      </c>
      <c r="B88" s="62">
        <v>804</v>
      </c>
      <c r="C88" s="43" t="s">
        <v>269</v>
      </c>
      <c r="D88" s="103">
        <v>805</v>
      </c>
      <c r="E88" s="67" t="s">
        <v>92</v>
      </c>
      <c r="F88" s="51">
        <v>100000000</v>
      </c>
      <c r="G88" s="60"/>
      <c r="H88" s="175">
        <f>H89</f>
        <v>3522806</v>
      </c>
      <c r="I88" s="175">
        <f>I89</f>
        <v>8176038.3</v>
      </c>
      <c r="J88" s="175">
        <f>J89</f>
        <v>8176038.3</v>
      </c>
      <c r="K88" s="110">
        <f>K89</f>
        <v>100</v>
      </c>
      <c r="L88" s="8"/>
      <c r="M88" s="12"/>
      <c r="N88" s="13"/>
    </row>
    <row r="89" spans="1:14" ht="36.75" customHeight="1">
      <c r="A89" s="62">
        <v>64</v>
      </c>
      <c r="B89" s="62">
        <v>804</v>
      </c>
      <c r="C89" s="43" t="s">
        <v>237</v>
      </c>
      <c r="D89" s="103">
        <v>805</v>
      </c>
      <c r="E89" s="67" t="s">
        <v>92</v>
      </c>
      <c r="F89" s="51">
        <v>120000000</v>
      </c>
      <c r="G89" s="60"/>
      <c r="H89" s="175">
        <f>H93+H96+H90+H102</f>
        <v>3522806</v>
      </c>
      <c r="I89" s="175">
        <f>I90+I93+I96+I99+I102</f>
        <v>8176038.3</v>
      </c>
      <c r="J89" s="175">
        <f>J90+J93+J96+J99+J102</f>
        <v>8176038.3</v>
      </c>
      <c r="K89" s="110">
        <f>J89/I89*100</f>
        <v>100</v>
      </c>
      <c r="L89" s="8"/>
      <c r="M89" s="12"/>
      <c r="N89" s="13"/>
    </row>
    <row r="90" spans="1:14" s="7" customFormat="1" ht="78" customHeight="1">
      <c r="A90" s="63">
        <v>65</v>
      </c>
      <c r="B90" s="63"/>
      <c r="C90" s="46" t="s">
        <v>238</v>
      </c>
      <c r="D90" s="103">
        <v>805</v>
      </c>
      <c r="E90" s="67" t="s">
        <v>92</v>
      </c>
      <c r="F90" s="51" t="str">
        <f>F91</f>
        <v>1200S50800</v>
      </c>
      <c r="G90" s="60"/>
      <c r="H90" s="175">
        <f aca="true" t="shared" si="14" ref="H90:K91">H91</f>
        <v>227851</v>
      </c>
      <c r="I90" s="175">
        <f t="shared" si="14"/>
        <v>227851</v>
      </c>
      <c r="J90" s="175">
        <f t="shared" si="14"/>
        <v>227851</v>
      </c>
      <c r="K90" s="71">
        <f t="shared" si="14"/>
        <v>100</v>
      </c>
      <c r="L90" s="14"/>
      <c r="M90" s="15"/>
      <c r="N90" s="16"/>
    </row>
    <row r="91" spans="1:14" s="7" customFormat="1" ht="28.5" customHeight="1">
      <c r="A91" s="63">
        <v>66</v>
      </c>
      <c r="B91" s="63"/>
      <c r="C91" s="43" t="s">
        <v>113</v>
      </c>
      <c r="D91" s="103">
        <v>805</v>
      </c>
      <c r="E91" s="67" t="s">
        <v>92</v>
      </c>
      <c r="F91" s="51" t="str">
        <f>F92</f>
        <v>1200S50800</v>
      </c>
      <c r="G91" s="60">
        <v>200</v>
      </c>
      <c r="H91" s="175">
        <f t="shared" si="14"/>
        <v>227851</v>
      </c>
      <c r="I91" s="175">
        <f t="shared" si="14"/>
        <v>227851</v>
      </c>
      <c r="J91" s="175">
        <f t="shared" si="14"/>
        <v>227851</v>
      </c>
      <c r="K91" s="71">
        <f t="shared" si="14"/>
        <v>100</v>
      </c>
      <c r="L91" s="14"/>
      <c r="M91" s="15"/>
      <c r="N91" s="16"/>
    </row>
    <row r="92" spans="1:14" s="7" customFormat="1" ht="26.25" customHeight="1">
      <c r="A92" s="63">
        <v>67</v>
      </c>
      <c r="B92" s="63"/>
      <c r="C92" s="43" t="s">
        <v>114</v>
      </c>
      <c r="D92" s="103">
        <v>805</v>
      </c>
      <c r="E92" s="67" t="s">
        <v>92</v>
      </c>
      <c r="F92" s="51" t="s">
        <v>319</v>
      </c>
      <c r="G92" s="60">
        <v>240</v>
      </c>
      <c r="H92" s="175">
        <v>227851</v>
      </c>
      <c r="I92" s="175">
        <v>227851</v>
      </c>
      <c r="J92" s="175">
        <v>227851</v>
      </c>
      <c r="K92" s="71">
        <f>J92/I92*100</f>
        <v>100</v>
      </c>
      <c r="L92" s="14"/>
      <c r="M92" s="15"/>
      <c r="N92" s="16"/>
    </row>
    <row r="93" spans="1:14" s="7" customFormat="1" ht="75" customHeight="1">
      <c r="A93" s="63">
        <v>68</v>
      </c>
      <c r="B93" s="63"/>
      <c r="C93" s="46" t="s">
        <v>239</v>
      </c>
      <c r="D93" s="103">
        <v>805</v>
      </c>
      <c r="E93" s="67" t="s">
        <v>92</v>
      </c>
      <c r="F93" s="51">
        <f>F94</f>
        <v>120081090</v>
      </c>
      <c r="G93" s="60"/>
      <c r="H93" s="175">
        <f aca="true" t="shared" si="15" ref="H93:J94">H94</f>
        <v>153100</v>
      </c>
      <c r="I93" s="175">
        <f t="shared" si="15"/>
        <v>136895.1</v>
      </c>
      <c r="J93" s="175">
        <f t="shared" si="15"/>
        <v>136895.1</v>
      </c>
      <c r="K93" s="71">
        <f>K94</f>
        <v>100</v>
      </c>
      <c r="L93" s="14"/>
      <c r="M93" s="15"/>
      <c r="N93" s="16"/>
    </row>
    <row r="94" spans="1:14" s="7" customFormat="1" ht="27.75" customHeight="1">
      <c r="A94" s="63">
        <v>69</v>
      </c>
      <c r="B94" s="63"/>
      <c r="C94" s="46" t="s">
        <v>113</v>
      </c>
      <c r="D94" s="103">
        <v>805</v>
      </c>
      <c r="E94" s="67" t="s">
        <v>92</v>
      </c>
      <c r="F94" s="51">
        <f>F95</f>
        <v>120081090</v>
      </c>
      <c r="G94" s="60">
        <v>200</v>
      </c>
      <c r="H94" s="175">
        <f t="shared" si="15"/>
        <v>153100</v>
      </c>
      <c r="I94" s="175">
        <f t="shared" si="15"/>
        <v>136895.1</v>
      </c>
      <c r="J94" s="175">
        <f t="shared" si="15"/>
        <v>136895.1</v>
      </c>
      <c r="K94" s="71">
        <f>K95</f>
        <v>100</v>
      </c>
      <c r="L94" s="14"/>
      <c r="M94" s="15"/>
      <c r="N94" s="16"/>
    </row>
    <row r="95" spans="1:14" s="7" customFormat="1" ht="32.25" customHeight="1">
      <c r="A95" s="63">
        <v>70</v>
      </c>
      <c r="B95" s="63"/>
      <c r="C95" s="46" t="s">
        <v>114</v>
      </c>
      <c r="D95" s="103">
        <v>805</v>
      </c>
      <c r="E95" s="67" t="s">
        <v>92</v>
      </c>
      <c r="F95" s="51">
        <v>120081090</v>
      </c>
      <c r="G95" s="60">
        <v>240</v>
      </c>
      <c r="H95" s="175">
        <f>прил5!G91</f>
        <v>153100</v>
      </c>
      <c r="I95" s="175">
        <f>прил5!H91</f>
        <v>136895.1</v>
      </c>
      <c r="J95" s="175">
        <f>прил5!I91</f>
        <v>136895.1</v>
      </c>
      <c r="K95" s="71">
        <f>J95/I95*100</f>
        <v>100</v>
      </c>
      <c r="L95" s="14"/>
      <c r="M95" s="15"/>
      <c r="N95" s="16"/>
    </row>
    <row r="96" spans="1:14" ht="85.5" customHeight="1">
      <c r="A96" s="63">
        <v>71</v>
      </c>
      <c r="B96" s="62"/>
      <c r="C96" s="43" t="s">
        <v>270</v>
      </c>
      <c r="D96" s="103">
        <v>805</v>
      </c>
      <c r="E96" s="67" t="s">
        <v>92</v>
      </c>
      <c r="F96" s="49">
        <v>120082120</v>
      </c>
      <c r="G96" s="62"/>
      <c r="H96" s="175">
        <f>H97+H99</f>
        <v>619861</v>
      </c>
      <c r="I96" s="175">
        <f>I97</f>
        <v>1129926.2</v>
      </c>
      <c r="J96" s="175">
        <f>J97</f>
        <v>1129926.2</v>
      </c>
      <c r="K96" s="71">
        <f>J96/I96*100</f>
        <v>100</v>
      </c>
      <c r="L96" s="8"/>
      <c r="M96" s="12"/>
      <c r="N96" s="13"/>
    </row>
    <row r="97" spans="1:14" ht="25.5" customHeight="1">
      <c r="A97" s="63">
        <v>72</v>
      </c>
      <c r="B97" s="62"/>
      <c r="C97" s="43" t="s">
        <v>113</v>
      </c>
      <c r="D97" s="103">
        <v>805</v>
      </c>
      <c r="E97" s="67" t="s">
        <v>92</v>
      </c>
      <c r="F97" s="49">
        <v>120082120</v>
      </c>
      <c r="G97" s="62">
        <v>200</v>
      </c>
      <c r="H97" s="175">
        <f>H98</f>
        <v>619861</v>
      </c>
      <c r="I97" s="175">
        <f>I98</f>
        <v>1129926.2</v>
      </c>
      <c r="J97" s="175">
        <f>J98</f>
        <v>1129926.2</v>
      </c>
      <c r="K97" s="71">
        <f>K98</f>
        <v>100</v>
      </c>
      <c r="L97" s="8"/>
      <c r="M97" s="12"/>
      <c r="N97" s="13"/>
    </row>
    <row r="98" spans="1:14" ht="27" customHeight="1">
      <c r="A98" s="63">
        <v>73</v>
      </c>
      <c r="B98" s="62"/>
      <c r="C98" s="43" t="s">
        <v>114</v>
      </c>
      <c r="D98" s="103">
        <v>805</v>
      </c>
      <c r="E98" s="67" t="s">
        <v>92</v>
      </c>
      <c r="F98" s="49">
        <v>120082120</v>
      </c>
      <c r="G98" s="62">
        <v>240</v>
      </c>
      <c r="H98" s="175">
        <v>619861</v>
      </c>
      <c r="I98" s="175">
        <v>1129926.2</v>
      </c>
      <c r="J98" s="175">
        <v>1129926.2</v>
      </c>
      <c r="K98" s="71">
        <f>J98/I98*100</f>
        <v>100</v>
      </c>
      <c r="L98" s="8"/>
      <c r="M98" s="12"/>
      <c r="N98" s="13"/>
    </row>
    <row r="99" spans="1:14" ht="93.75" customHeight="1">
      <c r="A99" s="63">
        <v>74</v>
      </c>
      <c r="B99" s="62"/>
      <c r="C99" s="143" t="s">
        <v>381</v>
      </c>
      <c r="D99" s="103">
        <v>805</v>
      </c>
      <c r="E99" s="67" t="s">
        <v>92</v>
      </c>
      <c r="F99" s="49" t="s">
        <v>378</v>
      </c>
      <c r="G99" s="62"/>
      <c r="H99" s="175">
        <v>0</v>
      </c>
      <c r="I99" s="175">
        <v>4148732</v>
      </c>
      <c r="J99" s="175">
        <v>4148732</v>
      </c>
      <c r="K99" s="71">
        <f>J99/I99*100</f>
        <v>100</v>
      </c>
      <c r="L99" s="8"/>
      <c r="M99" s="12"/>
      <c r="N99" s="13"/>
    </row>
    <row r="100" spans="1:14" ht="25.5" customHeight="1">
      <c r="A100" s="63">
        <v>75</v>
      </c>
      <c r="B100" s="62"/>
      <c r="C100" s="43" t="s">
        <v>113</v>
      </c>
      <c r="D100" s="103">
        <v>805</v>
      </c>
      <c r="E100" s="67" t="s">
        <v>92</v>
      </c>
      <c r="F100" s="49" t="s">
        <v>378</v>
      </c>
      <c r="G100" s="62">
        <v>200</v>
      </c>
      <c r="H100" s="175">
        <f>H101</f>
        <v>0</v>
      </c>
      <c r="I100" s="175">
        <v>4148732</v>
      </c>
      <c r="J100" s="175">
        <v>4148732</v>
      </c>
      <c r="K100" s="71">
        <f>K101</f>
        <v>100</v>
      </c>
      <c r="L100" s="8"/>
      <c r="M100" s="12"/>
      <c r="N100" s="13"/>
    </row>
    <row r="101" spans="1:14" ht="27" customHeight="1">
      <c r="A101" s="63">
        <v>76</v>
      </c>
      <c r="B101" s="62"/>
      <c r="C101" s="43" t="s">
        <v>114</v>
      </c>
      <c r="D101" s="103">
        <v>805</v>
      </c>
      <c r="E101" s="67" t="s">
        <v>92</v>
      </c>
      <c r="F101" s="49" t="s">
        <v>378</v>
      </c>
      <c r="G101" s="62">
        <v>240</v>
      </c>
      <c r="H101" s="175">
        <v>0</v>
      </c>
      <c r="I101" s="175">
        <v>4148732</v>
      </c>
      <c r="J101" s="175">
        <v>4148732</v>
      </c>
      <c r="K101" s="71">
        <f>J101/I101*100</f>
        <v>100</v>
      </c>
      <c r="L101" s="8"/>
      <c r="M101" s="12"/>
      <c r="N101" s="13"/>
    </row>
    <row r="102" spans="1:14" ht="85.5" customHeight="1">
      <c r="A102" s="63">
        <v>77</v>
      </c>
      <c r="B102" s="62"/>
      <c r="C102" s="143" t="s">
        <v>381</v>
      </c>
      <c r="D102" s="103">
        <v>805</v>
      </c>
      <c r="E102" s="67" t="s">
        <v>92</v>
      </c>
      <c r="F102" s="49" t="s">
        <v>371</v>
      </c>
      <c r="G102" s="62"/>
      <c r="H102" s="175">
        <f aca="true" t="shared" si="16" ref="H102:J103">H103</f>
        <v>2521994</v>
      </c>
      <c r="I102" s="175">
        <f t="shared" si="16"/>
        <v>2532634</v>
      </c>
      <c r="J102" s="175">
        <f t="shared" si="16"/>
        <v>2532634</v>
      </c>
      <c r="K102" s="71">
        <f>J102/I102*100</f>
        <v>100</v>
      </c>
      <c r="L102" s="8"/>
      <c r="M102" s="12"/>
      <c r="N102" s="13"/>
    </row>
    <row r="103" spans="1:14" ht="25.5" customHeight="1">
      <c r="A103" s="63">
        <v>78</v>
      </c>
      <c r="B103" s="62"/>
      <c r="C103" s="43" t="s">
        <v>113</v>
      </c>
      <c r="D103" s="103">
        <v>805</v>
      </c>
      <c r="E103" s="67" t="s">
        <v>92</v>
      </c>
      <c r="F103" s="49" t="s">
        <v>371</v>
      </c>
      <c r="G103" s="62">
        <v>200</v>
      </c>
      <c r="H103" s="175">
        <f t="shared" si="16"/>
        <v>2521994</v>
      </c>
      <c r="I103" s="175">
        <f>I104</f>
        <v>2532634</v>
      </c>
      <c r="J103" s="175">
        <f>I103</f>
        <v>2532634</v>
      </c>
      <c r="K103" s="71">
        <f>K104</f>
        <v>100</v>
      </c>
      <c r="L103" s="8"/>
      <c r="M103" s="12"/>
      <c r="N103" s="13"/>
    </row>
    <row r="104" spans="1:14" ht="27" customHeight="1">
      <c r="A104" s="63">
        <v>79</v>
      </c>
      <c r="B104" s="62"/>
      <c r="C104" s="43" t="s">
        <v>114</v>
      </c>
      <c r="D104" s="103">
        <v>805</v>
      </c>
      <c r="E104" s="67" t="s">
        <v>92</v>
      </c>
      <c r="F104" s="49" t="s">
        <v>371</v>
      </c>
      <c r="G104" s="62">
        <v>240</v>
      </c>
      <c r="H104" s="175">
        <v>2521994</v>
      </c>
      <c r="I104" s="175">
        <v>2532634</v>
      </c>
      <c r="J104" s="175">
        <v>2532634</v>
      </c>
      <c r="K104" s="71">
        <f>J104/I104*100</f>
        <v>100</v>
      </c>
      <c r="L104" s="8"/>
      <c r="M104" s="12"/>
      <c r="N104" s="13"/>
    </row>
    <row r="105" spans="1:11" ht="16.5" customHeight="1">
      <c r="A105" s="63">
        <v>80</v>
      </c>
      <c r="B105" s="62">
        <v>804</v>
      </c>
      <c r="C105" s="43" t="s">
        <v>186</v>
      </c>
      <c r="D105" s="103">
        <v>805</v>
      </c>
      <c r="E105" s="67" t="s">
        <v>59</v>
      </c>
      <c r="F105" s="51"/>
      <c r="G105" s="60"/>
      <c r="H105" s="177">
        <f aca="true" t="shared" si="17" ref="H105:J106">H106</f>
        <v>737990</v>
      </c>
      <c r="I105" s="177">
        <f t="shared" si="17"/>
        <v>1631543.79</v>
      </c>
      <c r="J105" s="177">
        <f t="shared" si="17"/>
        <v>1628310.79</v>
      </c>
      <c r="K105" s="111">
        <f>J105/I105*100</f>
        <v>99.80184411722102</v>
      </c>
    </row>
    <row r="106" spans="1:11" ht="18.75" customHeight="1">
      <c r="A106" s="63">
        <v>81</v>
      </c>
      <c r="B106" s="62">
        <v>804</v>
      </c>
      <c r="C106" s="43" t="s">
        <v>18</v>
      </c>
      <c r="D106" s="103">
        <v>805</v>
      </c>
      <c r="E106" s="67" t="s">
        <v>60</v>
      </c>
      <c r="F106" s="51"/>
      <c r="G106" s="60"/>
      <c r="H106" s="175">
        <f t="shared" si="17"/>
        <v>737990</v>
      </c>
      <c r="I106" s="175">
        <f t="shared" si="17"/>
        <v>1631543.79</v>
      </c>
      <c r="J106" s="175">
        <f t="shared" si="17"/>
        <v>1628310.79</v>
      </c>
      <c r="K106" s="71">
        <f>J106/I106*100</f>
        <v>99.80184411722102</v>
      </c>
    </row>
    <row r="107" spans="1:11" ht="39.75" customHeight="1">
      <c r="A107" s="63">
        <v>82</v>
      </c>
      <c r="B107" s="62">
        <v>804</v>
      </c>
      <c r="C107" s="43" t="s">
        <v>256</v>
      </c>
      <c r="D107" s="103">
        <v>805</v>
      </c>
      <c r="E107" s="67" t="s">
        <v>60</v>
      </c>
      <c r="F107" s="51">
        <v>100000000</v>
      </c>
      <c r="G107" s="60"/>
      <c r="H107" s="175">
        <f>+H108</f>
        <v>737990</v>
      </c>
      <c r="I107" s="175">
        <f>+I108</f>
        <v>1631543.79</v>
      </c>
      <c r="J107" s="175">
        <f>+J108</f>
        <v>1628310.79</v>
      </c>
      <c r="K107" s="71">
        <f>+K108</f>
        <v>99.80184411722102</v>
      </c>
    </row>
    <row r="108" spans="1:11" ht="24" customHeight="1">
      <c r="A108" s="63">
        <v>83</v>
      </c>
      <c r="B108" s="62">
        <v>804</v>
      </c>
      <c r="C108" s="43" t="s">
        <v>259</v>
      </c>
      <c r="D108" s="103">
        <v>805</v>
      </c>
      <c r="E108" s="67" t="s">
        <v>60</v>
      </c>
      <c r="F108" s="51">
        <v>110000000</v>
      </c>
      <c r="G108" s="60"/>
      <c r="H108" s="175">
        <f>H113+H116+H119+H120</f>
        <v>737990</v>
      </c>
      <c r="I108" s="175">
        <f>I111+I114+I117+I120+I123</f>
        <v>1631543.79</v>
      </c>
      <c r="J108" s="175">
        <f>J111+J114+J117+J120+J123</f>
        <v>1628310.79</v>
      </c>
      <c r="K108" s="71">
        <f>J108/I108*100</f>
        <v>99.80184411722102</v>
      </c>
    </row>
    <row r="109" spans="1:11" ht="0.75" customHeight="1" hidden="1">
      <c r="A109" s="63">
        <v>111</v>
      </c>
      <c r="B109" s="62">
        <v>804</v>
      </c>
      <c r="C109" s="43" t="s">
        <v>125</v>
      </c>
      <c r="D109" s="103">
        <v>805</v>
      </c>
      <c r="E109" s="67" t="s">
        <v>60</v>
      </c>
      <c r="F109" s="51" t="s">
        <v>124</v>
      </c>
      <c r="G109" s="60"/>
      <c r="H109" s="175">
        <f>+H110+H112</f>
        <v>456750</v>
      </c>
      <c r="I109" s="175">
        <f>+I110+I112</f>
        <v>457920.4</v>
      </c>
      <c r="J109" s="175">
        <f>+J110+J112</f>
        <v>457920.4</v>
      </c>
      <c r="K109" s="110">
        <f>+K110+K112</f>
        <v>100</v>
      </c>
    </row>
    <row r="110" spans="1:11" ht="31.5" customHeight="1" hidden="1">
      <c r="A110" s="63">
        <v>112</v>
      </c>
      <c r="B110" s="62">
        <v>804</v>
      </c>
      <c r="C110" s="43" t="s">
        <v>126</v>
      </c>
      <c r="D110" s="103">
        <v>805</v>
      </c>
      <c r="E110" s="67" t="s">
        <v>60</v>
      </c>
      <c r="F110" s="51" t="s">
        <v>124</v>
      </c>
      <c r="G110" s="60">
        <v>100</v>
      </c>
      <c r="H110" s="175"/>
      <c r="I110" s="175"/>
      <c r="J110" s="175"/>
      <c r="K110" s="110"/>
    </row>
    <row r="111" spans="1:11" ht="61.5" customHeight="1">
      <c r="A111" s="63">
        <v>84</v>
      </c>
      <c r="B111" s="62">
        <v>804</v>
      </c>
      <c r="C111" s="43" t="s">
        <v>352</v>
      </c>
      <c r="D111" s="103">
        <v>805</v>
      </c>
      <c r="E111" s="67" t="s">
        <v>60</v>
      </c>
      <c r="F111" s="51">
        <v>110081010</v>
      </c>
      <c r="G111" s="60"/>
      <c r="H111" s="175">
        <f aca="true" t="shared" si="18" ref="H111:K112">+H112</f>
        <v>456750</v>
      </c>
      <c r="I111" s="175">
        <f t="shared" si="18"/>
        <v>457920.4</v>
      </c>
      <c r="J111" s="175">
        <f t="shared" si="18"/>
        <v>457920.4</v>
      </c>
      <c r="K111" s="110">
        <f t="shared" si="18"/>
        <v>100</v>
      </c>
    </row>
    <row r="112" spans="1:11" ht="31.5" customHeight="1">
      <c r="A112" s="63">
        <v>85</v>
      </c>
      <c r="B112" s="62">
        <v>804</v>
      </c>
      <c r="C112" s="43" t="s">
        <v>113</v>
      </c>
      <c r="D112" s="103">
        <v>805</v>
      </c>
      <c r="E112" s="67" t="s">
        <v>60</v>
      </c>
      <c r="F112" s="51">
        <v>110081010</v>
      </c>
      <c r="G112" s="60">
        <v>200</v>
      </c>
      <c r="H112" s="175">
        <f t="shared" si="18"/>
        <v>456750</v>
      </c>
      <c r="I112" s="175">
        <f t="shared" si="18"/>
        <v>457920.4</v>
      </c>
      <c r="J112" s="175">
        <f t="shared" si="18"/>
        <v>457920.4</v>
      </c>
      <c r="K112" s="110">
        <f t="shared" si="18"/>
        <v>100</v>
      </c>
    </row>
    <row r="113" spans="1:11" ht="33.75" customHeight="1">
      <c r="A113" s="63">
        <v>86</v>
      </c>
      <c r="B113" s="62">
        <v>804</v>
      </c>
      <c r="C113" s="43" t="s">
        <v>114</v>
      </c>
      <c r="D113" s="103">
        <v>805</v>
      </c>
      <c r="E113" s="67" t="s">
        <v>60</v>
      </c>
      <c r="F113" s="51">
        <v>110081010</v>
      </c>
      <c r="G113" s="60">
        <v>240</v>
      </c>
      <c r="H113" s="175">
        <f>прил5!G112</f>
        <v>456750</v>
      </c>
      <c r="I113" s="175">
        <f>прил5!H112</f>
        <v>457920.4</v>
      </c>
      <c r="J113" s="175">
        <f>прил5!I112</f>
        <v>457920.4</v>
      </c>
      <c r="K113" s="110">
        <f>J113/I113*100</f>
        <v>100</v>
      </c>
    </row>
    <row r="114" spans="1:11" ht="67.5" customHeight="1">
      <c r="A114" s="63">
        <v>87</v>
      </c>
      <c r="B114" s="62">
        <v>804</v>
      </c>
      <c r="C114" s="43" t="s">
        <v>271</v>
      </c>
      <c r="D114" s="103">
        <v>805</v>
      </c>
      <c r="E114" s="67" t="s">
        <v>60</v>
      </c>
      <c r="F114" s="51">
        <v>110081040</v>
      </c>
      <c r="G114" s="60"/>
      <c r="H114" s="175">
        <f aca="true" t="shared" si="19" ref="H114:K115">+H115</f>
        <v>44240</v>
      </c>
      <c r="I114" s="175">
        <f t="shared" si="19"/>
        <v>190500</v>
      </c>
      <c r="J114" s="175">
        <f t="shared" si="19"/>
        <v>190500</v>
      </c>
      <c r="K114" s="110">
        <f t="shared" si="19"/>
        <v>100</v>
      </c>
    </row>
    <row r="115" spans="1:11" ht="28.5" customHeight="1">
      <c r="A115" s="63">
        <v>88</v>
      </c>
      <c r="B115" s="62">
        <v>804</v>
      </c>
      <c r="C115" s="43" t="s">
        <v>113</v>
      </c>
      <c r="D115" s="103">
        <v>805</v>
      </c>
      <c r="E115" s="67" t="s">
        <v>60</v>
      </c>
      <c r="F115" s="51">
        <v>110081040</v>
      </c>
      <c r="G115" s="60">
        <v>200</v>
      </c>
      <c r="H115" s="175">
        <f t="shared" si="19"/>
        <v>44240</v>
      </c>
      <c r="I115" s="175">
        <f t="shared" si="19"/>
        <v>190500</v>
      </c>
      <c r="J115" s="175">
        <f t="shared" si="19"/>
        <v>190500</v>
      </c>
      <c r="K115" s="110">
        <f t="shared" si="19"/>
        <v>100</v>
      </c>
    </row>
    <row r="116" spans="1:11" ht="33.75" customHeight="1">
      <c r="A116" s="63">
        <v>89</v>
      </c>
      <c r="B116" s="62">
        <v>804</v>
      </c>
      <c r="C116" s="43" t="s">
        <v>114</v>
      </c>
      <c r="D116" s="103">
        <v>805</v>
      </c>
      <c r="E116" s="67" t="s">
        <v>60</v>
      </c>
      <c r="F116" s="51">
        <v>110081040</v>
      </c>
      <c r="G116" s="60">
        <v>240</v>
      </c>
      <c r="H116" s="175">
        <v>44240</v>
      </c>
      <c r="I116" s="175">
        <v>190500</v>
      </c>
      <c r="J116" s="175">
        <v>190500</v>
      </c>
      <c r="K116" s="110">
        <f aca="true" t="shared" si="20" ref="K116:K127">J116/I116*100</f>
        <v>100</v>
      </c>
    </row>
    <row r="117" spans="1:11" ht="64.5" customHeight="1">
      <c r="A117" s="63">
        <v>90</v>
      </c>
      <c r="B117" s="62"/>
      <c r="C117" s="50" t="s">
        <v>255</v>
      </c>
      <c r="D117" s="103">
        <v>805</v>
      </c>
      <c r="E117" s="67" t="s">
        <v>60</v>
      </c>
      <c r="F117" s="51">
        <f>F118</f>
        <v>110081050</v>
      </c>
      <c r="G117" s="60"/>
      <c r="H117" s="175">
        <f aca="true" t="shared" si="21" ref="H117:J124">H118</f>
        <v>140000</v>
      </c>
      <c r="I117" s="175">
        <f>I118</f>
        <v>240000</v>
      </c>
      <c r="J117" s="175">
        <f>J118</f>
        <v>240000</v>
      </c>
      <c r="K117" s="110">
        <f t="shared" si="20"/>
        <v>100</v>
      </c>
    </row>
    <row r="118" spans="1:11" ht="33.75" customHeight="1">
      <c r="A118" s="63">
        <v>91</v>
      </c>
      <c r="B118" s="62"/>
      <c r="C118" s="43" t="s">
        <v>113</v>
      </c>
      <c r="D118" s="103">
        <v>805</v>
      </c>
      <c r="E118" s="67" t="s">
        <v>60</v>
      </c>
      <c r="F118" s="51">
        <f>F119</f>
        <v>110081050</v>
      </c>
      <c r="G118" s="60">
        <v>200</v>
      </c>
      <c r="H118" s="175">
        <f t="shared" si="21"/>
        <v>140000</v>
      </c>
      <c r="I118" s="175">
        <f t="shared" si="21"/>
        <v>240000</v>
      </c>
      <c r="J118" s="175">
        <f t="shared" si="21"/>
        <v>240000</v>
      </c>
      <c r="K118" s="110">
        <f t="shared" si="20"/>
        <v>100</v>
      </c>
    </row>
    <row r="119" spans="1:11" ht="33.75" customHeight="1">
      <c r="A119" s="63">
        <v>92</v>
      </c>
      <c r="B119" s="62"/>
      <c r="C119" s="43" t="s">
        <v>114</v>
      </c>
      <c r="D119" s="103">
        <v>805</v>
      </c>
      <c r="E119" s="67" t="s">
        <v>60</v>
      </c>
      <c r="F119" s="51">
        <v>110081050</v>
      </c>
      <c r="G119" s="60">
        <v>240</v>
      </c>
      <c r="H119" s="175">
        <v>140000</v>
      </c>
      <c r="I119" s="175">
        <v>240000</v>
      </c>
      <c r="J119" s="175">
        <v>240000</v>
      </c>
      <c r="K119" s="110">
        <f t="shared" si="20"/>
        <v>100</v>
      </c>
    </row>
    <row r="120" spans="1:11" ht="64.5" customHeight="1">
      <c r="A120" s="63">
        <v>93</v>
      </c>
      <c r="B120" s="62"/>
      <c r="C120" s="143" t="s">
        <v>379</v>
      </c>
      <c r="D120" s="103">
        <v>805</v>
      </c>
      <c r="E120" s="67" t="s">
        <v>60</v>
      </c>
      <c r="F120" s="51" t="str">
        <f>F121</f>
        <v>01100L2990</v>
      </c>
      <c r="G120" s="60"/>
      <c r="H120" s="175">
        <f t="shared" si="21"/>
        <v>97000</v>
      </c>
      <c r="I120" s="175">
        <f t="shared" si="21"/>
        <v>97000</v>
      </c>
      <c r="J120" s="175">
        <f t="shared" si="21"/>
        <v>97000</v>
      </c>
      <c r="K120" s="110">
        <f t="shared" si="20"/>
        <v>100</v>
      </c>
    </row>
    <row r="121" spans="1:11" ht="33.75" customHeight="1">
      <c r="A121" s="63">
        <v>94</v>
      </c>
      <c r="B121" s="62"/>
      <c r="C121" s="43" t="s">
        <v>113</v>
      </c>
      <c r="D121" s="103">
        <v>805</v>
      </c>
      <c r="E121" s="67" t="s">
        <v>60</v>
      </c>
      <c r="F121" s="51" t="str">
        <f>F122</f>
        <v>01100L2990</v>
      </c>
      <c r="G121" s="60">
        <v>200</v>
      </c>
      <c r="H121" s="175">
        <f t="shared" si="21"/>
        <v>97000</v>
      </c>
      <c r="I121" s="175">
        <f t="shared" si="21"/>
        <v>97000</v>
      </c>
      <c r="J121" s="175">
        <f t="shared" si="21"/>
        <v>97000</v>
      </c>
      <c r="K121" s="110">
        <f t="shared" si="20"/>
        <v>100</v>
      </c>
    </row>
    <row r="122" spans="1:11" ht="33.75" customHeight="1">
      <c r="A122" s="63">
        <v>95</v>
      </c>
      <c r="B122" s="62"/>
      <c r="C122" s="43" t="s">
        <v>114</v>
      </c>
      <c r="D122" s="103">
        <v>805</v>
      </c>
      <c r="E122" s="67" t="s">
        <v>60</v>
      </c>
      <c r="F122" s="51" t="s">
        <v>372</v>
      </c>
      <c r="G122" s="60">
        <v>240</v>
      </c>
      <c r="H122" s="175">
        <v>97000</v>
      </c>
      <c r="I122" s="175">
        <v>97000</v>
      </c>
      <c r="J122" s="175">
        <v>97000</v>
      </c>
      <c r="K122" s="110">
        <f t="shared" si="20"/>
        <v>100</v>
      </c>
    </row>
    <row r="123" spans="1:11" ht="64.5" customHeight="1">
      <c r="A123" s="63">
        <v>96</v>
      </c>
      <c r="B123" s="62"/>
      <c r="C123" s="143" t="s">
        <v>376</v>
      </c>
      <c r="D123" s="103">
        <v>805</v>
      </c>
      <c r="E123" s="67" t="s">
        <v>60</v>
      </c>
      <c r="F123" s="51" t="str">
        <f>F124</f>
        <v>01100S7410</v>
      </c>
      <c r="G123" s="60"/>
      <c r="H123" s="175">
        <f t="shared" si="21"/>
        <v>0</v>
      </c>
      <c r="I123" s="175">
        <f t="shared" si="21"/>
        <v>646123.39</v>
      </c>
      <c r="J123" s="175">
        <f t="shared" si="21"/>
        <v>642890.39</v>
      </c>
      <c r="K123" s="110">
        <f>J123/I123*100</f>
        <v>99.49963117725858</v>
      </c>
    </row>
    <row r="124" spans="1:11" ht="33.75" customHeight="1">
      <c r="A124" s="63">
        <v>97</v>
      </c>
      <c r="B124" s="62"/>
      <c r="C124" s="43" t="s">
        <v>113</v>
      </c>
      <c r="D124" s="103">
        <v>805</v>
      </c>
      <c r="E124" s="67" t="s">
        <v>60</v>
      </c>
      <c r="F124" s="51" t="str">
        <f>F125</f>
        <v>01100S7410</v>
      </c>
      <c r="G124" s="60">
        <v>200</v>
      </c>
      <c r="H124" s="175">
        <f t="shared" si="21"/>
        <v>0</v>
      </c>
      <c r="I124" s="175">
        <f t="shared" si="21"/>
        <v>646123.39</v>
      </c>
      <c r="J124" s="175">
        <f t="shared" si="21"/>
        <v>642890.39</v>
      </c>
      <c r="K124" s="110">
        <f>J124/I124*100</f>
        <v>99.49963117725858</v>
      </c>
    </row>
    <row r="125" spans="1:11" ht="33.75" customHeight="1">
      <c r="A125" s="63">
        <v>98</v>
      </c>
      <c r="B125" s="62"/>
      <c r="C125" s="43" t="s">
        <v>114</v>
      </c>
      <c r="D125" s="103">
        <v>805</v>
      </c>
      <c r="E125" s="67" t="s">
        <v>60</v>
      </c>
      <c r="F125" s="51" t="s">
        <v>374</v>
      </c>
      <c r="G125" s="60">
        <v>240</v>
      </c>
      <c r="H125" s="175">
        <v>0</v>
      </c>
      <c r="I125" s="175">
        <v>646123.39</v>
      </c>
      <c r="J125" s="175">
        <v>642890.39</v>
      </c>
      <c r="K125" s="110">
        <f>J125/I125*100</f>
        <v>99.49963117725858</v>
      </c>
    </row>
    <row r="126" spans="1:11" ht="63" customHeight="1">
      <c r="A126" s="63">
        <v>99</v>
      </c>
      <c r="B126" s="62"/>
      <c r="C126" s="43" t="s">
        <v>333</v>
      </c>
      <c r="D126" s="103">
        <v>805</v>
      </c>
      <c r="E126" s="67" t="s">
        <v>232</v>
      </c>
      <c r="F126" s="51">
        <f>прил5!E128</f>
        <v>140082060</v>
      </c>
      <c r="G126" s="60">
        <v>500</v>
      </c>
      <c r="H126" s="175">
        <v>1742020</v>
      </c>
      <c r="I126" s="175">
        <f>I127</f>
        <v>1642020</v>
      </c>
      <c r="J126" s="175">
        <f>J127</f>
        <v>1642020</v>
      </c>
      <c r="K126" s="110">
        <f t="shared" si="20"/>
        <v>100</v>
      </c>
    </row>
    <row r="127" spans="1:11" ht="33.75" customHeight="1">
      <c r="A127" s="63">
        <v>100</v>
      </c>
      <c r="B127" s="62"/>
      <c r="C127" s="43" t="s">
        <v>320</v>
      </c>
      <c r="D127" s="103">
        <v>805</v>
      </c>
      <c r="E127" s="67" t="s">
        <v>232</v>
      </c>
      <c r="F127" s="51">
        <f>F126</f>
        <v>140082060</v>
      </c>
      <c r="G127" s="60">
        <v>540</v>
      </c>
      <c r="H127" s="175">
        <v>1742020</v>
      </c>
      <c r="I127" s="175">
        <v>1642020</v>
      </c>
      <c r="J127" s="175">
        <v>1642020</v>
      </c>
      <c r="K127" s="110">
        <f t="shared" si="20"/>
        <v>100</v>
      </c>
    </row>
    <row r="128" spans="1:11" ht="14.25" customHeight="1">
      <c r="A128" s="63">
        <v>101</v>
      </c>
      <c r="B128" s="62"/>
      <c r="C128" s="43" t="s">
        <v>226</v>
      </c>
      <c r="D128" s="103">
        <v>805</v>
      </c>
      <c r="E128" s="67" t="s">
        <v>222</v>
      </c>
      <c r="F128" s="51"/>
      <c r="G128" s="60"/>
      <c r="H128" s="175">
        <f>H129</f>
        <v>46631</v>
      </c>
      <c r="I128" s="175">
        <f>I129</f>
        <v>46632</v>
      </c>
      <c r="J128" s="175">
        <f>J129</f>
        <v>46632</v>
      </c>
      <c r="K128" s="110">
        <f>K129</f>
        <v>100</v>
      </c>
    </row>
    <row r="129" spans="1:11" ht="19.5" customHeight="1">
      <c r="A129" s="63">
        <v>102</v>
      </c>
      <c r="B129" s="62"/>
      <c r="C129" s="43" t="s">
        <v>223</v>
      </c>
      <c r="D129" s="103">
        <v>805</v>
      </c>
      <c r="E129" s="67" t="s">
        <v>224</v>
      </c>
      <c r="F129" s="51"/>
      <c r="G129" s="60"/>
      <c r="H129" s="175">
        <f>H132+H135</f>
        <v>46631</v>
      </c>
      <c r="I129" s="175">
        <f aca="true" t="shared" si="22" ref="I129:K130">I130</f>
        <v>46632</v>
      </c>
      <c r="J129" s="175">
        <f t="shared" si="22"/>
        <v>46632</v>
      </c>
      <c r="K129" s="110">
        <f t="shared" si="22"/>
        <v>100</v>
      </c>
    </row>
    <row r="130" spans="1:11" ht="42.75" customHeight="1">
      <c r="A130" s="63">
        <v>103</v>
      </c>
      <c r="B130" s="62"/>
      <c r="C130" s="43" t="s">
        <v>272</v>
      </c>
      <c r="D130" s="103">
        <v>805</v>
      </c>
      <c r="E130" s="67" t="s">
        <v>224</v>
      </c>
      <c r="F130" s="51">
        <v>100000000</v>
      </c>
      <c r="G130" s="60"/>
      <c r="H130" s="175">
        <f>H131</f>
        <v>46631</v>
      </c>
      <c r="I130" s="175">
        <f t="shared" si="22"/>
        <v>46632</v>
      </c>
      <c r="J130" s="175">
        <f t="shared" si="22"/>
        <v>46632</v>
      </c>
      <c r="K130" s="110">
        <f t="shared" si="22"/>
        <v>100</v>
      </c>
    </row>
    <row r="131" spans="1:11" ht="23.25" customHeight="1">
      <c r="A131" s="63">
        <v>104</v>
      </c>
      <c r="B131" s="62"/>
      <c r="C131" s="43" t="s">
        <v>261</v>
      </c>
      <c r="D131" s="103">
        <v>805</v>
      </c>
      <c r="E131" s="67" t="s">
        <v>224</v>
      </c>
      <c r="F131" s="51">
        <v>130000000</v>
      </c>
      <c r="G131" s="60"/>
      <c r="H131" s="175">
        <f>H132+H135</f>
        <v>46631</v>
      </c>
      <c r="I131" s="175">
        <f>I132+I135</f>
        <v>46632</v>
      </c>
      <c r="J131" s="175">
        <f>J132+J135</f>
        <v>46632</v>
      </c>
      <c r="K131" s="110">
        <f>J131/I131*100</f>
        <v>100</v>
      </c>
    </row>
    <row r="132" spans="1:11" ht="65.25" customHeight="1">
      <c r="A132" s="63">
        <v>105</v>
      </c>
      <c r="B132" s="62"/>
      <c r="C132" s="43" t="s">
        <v>273</v>
      </c>
      <c r="D132" s="103">
        <v>805</v>
      </c>
      <c r="E132" s="67" t="s">
        <v>224</v>
      </c>
      <c r="F132" s="51" t="s">
        <v>225</v>
      </c>
      <c r="G132" s="60"/>
      <c r="H132" s="175">
        <f aca="true" t="shared" si="23" ref="H132:K133">H133</f>
        <v>41635</v>
      </c>
      <c r="I132" s="175">
        <f t="shared" si="23"/>
        <v>41635</v>
      </c>
      <c r="J132" s="175">
        <f t="shared" si="23"/>
        <v>41635</v>
      </c>
      <c r="K132" s="110">
        <f t="shared" si="23"/>
        <v>100</v>
      </c>
    </row>
    <row r="133" spans="1:11" ht="24.75" customHeight="1">
      <c r="A133" s="63">
        <v>106</v>
      </c>
      <c r="B133" s="62"/>
      <c r="C133" s="43" t="s">
        <v>113</v>
      </c>
      <c r="D133" s="103">
        <v>805</v>
      </c>
      <c r="E133" s="67" t="s">
        <v>224</v>
      </c>
      <c r="F133" s="51" t="s">
        <v>225</v>
      </c>
      <c r="G133" s="60">
        <v>200</v>
      </c>
      <c r="H133" s="175">
        <f t="shared" si="23"/>
        <v>41635</v>
      </c>
      <c r="I133" s="175">
        <f t="shared" si="23"/>
        <v>41635</v>
      </c>
      <c r="J133" s="175">
        <f t="shared" si="23"/>
        <v>41635</v>
      </c>
      <c r="K133" s="110">
        <f t="shared" si="23"/>
        <v>100</v>
      </c>
    </row>
    <row r="134" spans="1:11" ht="33.75" customHeight="1">
      <c r="A134" s="63">
        <v>107</v>
      </c>
      <c r="B134" s="62"/>
      <c r="C134" s="43" t="s">
        <v>114</v>
      </c>
      <c r="D134" s="103">
        <v>805</v>
      </c>
      <c r="E134" s="67" t="s">
        <v>224</v>
      </c>
      <c r="F134" s="51" t="s">
        <v>225</v>
      </c>
      <c r="G134" s="60">
        <v>240</v>
      </c>
      <c r="H134" s="175">
        <v>41635</v>
      </c>
      <c r="I134" s="175">
        <v>41635</v>
      </c>
      <c r="J134" s="175">
        <v>41635</v>
      </c>
      <c r="K134" s="110">
        <f>K135</f>
        <v>100</v>
      </c>
    </row>
    <row r="135" spans="1:11" ht="55.5" customHeight="1">
      <c r="A135" s="63">
        <v>108</v>
      </c>
      <c r="B135" s="62"/>
      <c r="C135" s="43" t="s">
        <v>274</v>
      </c>
      <c r="D135" s="103">
        <v>805</v>
      </c>
      <c r="E135" s="67" t="s">
        <v>224</v>
      </c>
      <c r="F135" s="51" t="s">
        <v>225</v>
      </c>
      <c r="G135" s="60"/>
      <c r="H135" s="175">
        <f aca="true" t="shared" si="24" ref="H135:J136">H136</f>
        <v>4996</v>
      </c>
      <c r="I135" s="175">
        <f t="shared" si="24"/>
        <v>4997</v>
      </c>
      <c r="J135" s="175">
        <f t="shared" si="24"/>
        <v>4997</v>
      </c>
      <c r="K135" s="110">
        <f>K136</f>
        <v>100</v>
      </c>
    </row>
    <row r="136" spans="1:11" ht="28.5" customHeight="1">
      <c r="A136" s="63">
        <v>109</v>
      </c>
      <c r="B136" s="62"/>
      <c r="C136" s="43" t="s">
        <v>113</v>
      </c>
      <c r="D136" s="103">
        <v>805</v>
      </c>
      <c r="E136" s="67" t="s">
        <v>224</v>
      </c>
      <c r="F136" s="51" t="s">
        <v>225</v>
      </c>
      <c r="G136" s="60">
        <v>200</v>
      </c>
      <c r="H136" s="175">
        <f t="shared" si="24"/>
        <v>4996</v>
      </c>
      <c r="I136" s="175">
        <f t="shared" si="24"/>
        <v>4997</v>
      </c>
      <c r="J136" s="175">
        <f t="shared" si="24"/>
        <v>4997</v>
      </c>
      <c r="K136" s="110">
        <f>K137</f>
        <v>100</v>
      </c>
    </row>
    <row r="137" spans="1:11" ht="26.25" customHeight="1">
      <c r="A137" s="63">
        <v>110</v>
      </c>
      <c r="B137" s="62"/>
      <c r="C137" s="43" t="s">
        <v>114</v>
      </c>
      <c r="D137" s="103">
        <v>805</v>
      </c>
      <c r="E137" s="67" t="s">
        <v>224</v>
      </c>
      <c r="F137" s="51" t="s">
        <v>225</v>
      </c>
      <c r="G137" s="60">
        <v>240</v>
      </c>
      <c r="H137" s="175">
        <f>прил5!G139</f>
        <v>4996</v>
      </c>
      <c r="I137" s="175">
        <v>4997</v>
      </c>
      <c r="J137" s="175">
        <v>4997</v>
      </c>
      <c r="K137" s="110">
        <f aca="true" t="shared" si="25" ref="K137:K142">J137/I137*100</f>
        <v>100</v>
      </c>
    </row>
    <row r="138" spans="1:11" ht="26.25" customHeight="1">
      <c r="A138" s="63">
        <v>111</v>
      </c>
      <c r="B138" s="62"/>
      <c r="C138" s="43" t="str">
        <f>прил5!C140</f>
        <v>СОЦИАЛЬНАЯ ПОЛИТИКА</v>
      </c>
      <c r="D138" s="103">
        <v>805</v>
      </c>
      <c r="E138" s="67" t="s">
        <v>61</v>
      </c>
      <c r="F138" s="51"/>
      <c r="G138" s="60"/>
      <c r="H138" s="175">
        <f>H139</f>
        <v>48000</v>
      </c>
      <c r="I138" s="175">
        <f>I139</f>
        <v>48000</v>
      </c>
      <c r="J138" s="175">
        <f>I138</f>
        <v>48000</v>
      </c>
      <c r="K138" s="110">
        <f t="shared" si="25"/>
        <v>100</v>
      </c>
    </row>
    <row r="139" spans="1:11" ht="26.25" customHeight="1">
      <c r="A139" s="63">
        <v>112</v>
      </c>
      <c r="B139" s="62"/>
      <c r="C139" s="43" t="str">
        <f>прил5!C141</f>
        <v>Пенсионное обеспечение</v>
      </c>
      <c r="D139" s="103">
        <v>805</v>
      </c>
      <c r="E139" s="67" t="s">
        <v>61</v>
      </c>
      <c r="F139" s="51">
        <v>100000000</v>
      </c>
      <c r="G139" s="60"/>
      <c r="H139" s="175">
        <f>H140</f>
        <v>48000</v>
      </c>
      <c r="I139" s="175">
        <f>прил5!H140</f>
        <v>48000</v>
      </c>
      <c r="J139" s="175">
        <f>I139</f>
        <v>48000</v>
      </c>
      <c r="K139" s="110">
        <f t="shared" si="25"/>
        <v>100</v>
      </c>
    </row>
    <row r="140" spans="1:11" ht="26.25" customHeight="1">
      <c r="A140" s="62">
        <v>113</v>
      </c>
      <c r="B140" s="62"/>
      <c r="C140" s="43" t="str">
        <f>прил5!C142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</c>
      <c r="D140" s="103">
        <v>805</v>
      </c>
      <c r="E140" s="67" t="s">
        <v>61</v>
      </c>
      <c r="F140" s="51">
        <v>140082110</v>
      </c>
      <c r="G140" s="60"/>
      <c r="H140" s="175">
        <f>H141</f>
        <v>48000</v>
      </c>
      <c r="I140" s="175">
        <f>прил5!H141</f>
        <v>48000</v>
      </c>
      <c r="J140" s="175">
        <f>I140</f>
        <v>48000</v>
      </c>
      <c r="K140" s="110">
        <f t="shared" si="25"/>
        <v>100</v>
      </c>
    </row>
    <row r="141" spans="1:11" ht="26.25" customHeight="1">
      <c r="A141" s="62">
        <v>114</v>
      </c>
      <c r="B141" s="62"/>
      <c r="C141" s="43" t="str">
        <f>прил5!C143</f>
        <v>Подпрограмма "Прочие мероприятия Галанинского сельсовета"</v>
      </c>
      <c r="D141" s="103">
        <v>805</v>
      </c>
      <c r="E141" s="67" t="s">
        <v>61</v>
      </c>
      <c r="F141" s="51">
        <f>F140</f>
        <v>140082110</v>
      </c>
      <c r="G141" s="60">
        <v>500</v>
      </c>
      <c r="H141" s="175">
        <f>H142</f>
        <v>48000</v>
      </c>
      <c r="I141" s="175">
        <f>прил5!H142</f>
        <v>48000</v>
      </c>
      <c r="J141" s="175">
        <f>I141</f>
        <v>48000</v>
      </c>
      <c r="K141" s="110">
        <f t="shared" si="25"/>
        <v>100</v>
      </c>
    </row>
    <row r="142" spans="1:11" ht="85.5" customHeight="1">
      <c r="A142" s="62">
        <v>115</v>
      </c>
      <c r="B142" s="62"/>
      <c r="C142" s="43" t="str">
        <f>прил5!C144</f>
        <v>Межбюджетные трансферты, передаваемые бюджетам муниципальных районов из бюджетов поселений на осуществление части полномочий поназначению и выплате пенсии за выслугу лет лицам, замещавшим муниципальные должности и лицам, замещавшим  должности муниципальной службы в органах местного самоуправления поселений  Казачинского района   в рамках подпрограммы "Прочие  мероприятия Галанинского сельсовета" </v>
      </c>
      <c r="D142" s="103">
        <v>805</v>
      </c>
      <c r="E142" s="67" t="s">
        <v>61</v>
      </c>
      <c r="F142" s="51">
        <f>F141</f>
        <v>140082110</v>
      </c>
      <c r="G142" s="60">
        <v>540</v>
      </c>
      <c r="H142" s="175">
        <v>48000</v>
      </c>
      <c r="I142" s="175">
        <f>прил5!H143</f>
        <v>48000</v>
      </c>
      <c r="J142" s="175">
        <f>I142</f>
        <v>48000</v>
      </c>
      <c r="K142" s="110">
        <f t="shared" si="25"/>
        <v>100</v>
      </c>
    </row>
    <row r="143" spans="1:11" ht="27.75" customHeight="1">
      <c r="A143" s="62">
        <v>116</v>
      </c>
      <c r="B143" s="62">
        <v>85</v>
      </c>
      <c r="C143" s="43" t="str">
        <f>прил5!C147</f>
        <v> Физическая культура и спорт</v>
      </c>
      <c r="D143" s="103">
        <v>805</v>
      </c>
      <c r="E143" s="67" t="s">
        <v>380</v>
      </c>
      <c r="F143" s="51"/>
      <c r="G143" s="67"/>
      <c r="H143" s="175">
        <f>H144</f>
        <v>46794</v>
      </c>
      <c r="I143" s="175">
        <f>I144</f>
        <v>46793.99</v>
      </c>
      <c r="J143" s="175">
        <f>J144</f>
        <v>46793.98</v>
      </c>
      <c r="K143" s="110">
        <f>K144</f>
        <v>99.9999786297343</v>
      </c>
    </row>
    <row r="144" spans="1:11" s="7" customFormat="1" ht="18.75" customHeight="1">
      <c r="A144" s="62">
        <v>117</v>
      </c>
      <c r="B144" s="63">
        <v>86</v>
      </c>
      <c r="C144" s="43" t="str">
        <f>прил5!C148</f>
        <v> Физическая культура </v>
      </c>
      <c r="D144" s="103">
        <v>805</v>
      </c>
      <c r="E144" s="85" t="s">
        <v>377</v>
      </c>
      <c r="F144" s="47">
        <v>100000000</v>
      </c>
      <c r="G144" s="85"/>
      <c r="H144" s="175">
        <f>H146</f>
        <v>46794</v>
      </c>
      <c r="I144" s="175">
        <f>I146</f>
        <v>46793.99</v>
      </c>
      <c r="J144" s="175">
        <f>J146</f>
        <v>46793.98</v>
      </c>
      <c r="K144" s="71">
        <f>K146</f>
        <v>99.9999786297343</v>
      </c>
    </row>
    <row r="145" spans="1:11" ht="12.75" customHeight="1" hidden="1">
      <c r="A145" s="62">
        <v>144</v>
      </c>
      <c r="B145" s="62">
        <v>804</v>
      </c>
      <c r="C145" s="43" t="s">
        <v>123</v>
      </c>
      <c r="D145" s="103">
        <v>805</v>
      </c>
      <c r="E145" s="67" t="s">
        <v>87</v>
      </c>
      <c r="F145" s="51" t="s">
        <v>69</v>
      </c>
      <c r="G145" s="67"/>
      <c r="H145" s="175" t="e">
        <f>#REF!</f>
        <v>#REF!</v>
      </c>
      <c r="I145" s="175" t="e">
        <f>#REF!</f>
        <v>#REF!</v>
      </c>
      <c r="J145" s="175" t="e">
        <f>#REF!</f>
        <v>#REF!</v>
      </c>
      <c r="K145" s="110" t="e">
        <f>#REF!</f>
        <v>#REF!</v>
      </c>
    </row>
    <row r="146" spans="1:11" ht="35.25" customHeight="1">
      <c r="A146" s="62">
        <v>118</v>
      </c>
      <c r="B146" s="62"/>
      <c r="C146" s="43" t="str">
        <f>C140</f>
        <v>Муниципальная программа Галанинского сельсовета "Создание безопасных и комфортных условий для проживания на территории Галанинского сельсовета"</v>
      </c>
      <c r="D146" s="103">
        <v>805</v>
      </c>
      <c r="E146" s="85" t="s">
        <v>377</v>
      </c>
      <c r="F146" s="51">
        <v>140000000</v>
      </c>
      <c r="G146" s="67"/>
      <c r="H146" s="175">
        <f>H147</f>
        <v>46794</v>
      </c>
      <c r="I146" s="175">
        <f>I147</f>
        <v>46793.99</v>
      </c>
      <c r="J146" s="175">
        <f>J147</f>
        <v>46793.98</v>
      </c>
      <c r="K146" s="110">
        <f>K147</f>
        <v>99.9999786297343</v>
      </c>
    </row>
    <row r="147" spans="1:11" ht="26.25" customHeight="1">
      <c r="A147" s="62">
        <v>120</v>
      </c>
      <c r="B147" s="62"/>
      <c r="C147" s="43" t="str">
        <f>C141</f>
        <v>Подпрограмма "Прочие мероприятия Галанинского сельсовета"</v>
      </c>
      <c r="D147" s="103">
        <v>805</v>
      </c>
      <c r="E147" s="85" t="s">
        <v>377</v>
      </c>
      <c r="F147" s="51">
        <v>140080790</v>
      </c>
      <c r="G147" s="67"/>
      <c r="H147" s="175">
        <f aca="true" t="shared" si="26" ref="H147:J148">H148</f>
        <v>46794</v>
      </c>
      <c r="I147" s="175">
        <f t="shared" si="26"/>
        <v>46793.99</v>
      </c>
      <c r="J147" s="175">
        <f t="shared" si="26"/>
        <v>46793.98</v>
      </c>
      <c r="K147" s="110">
        <f aca="true" t="shared" si="27" ref="K147:K155">J147/I147*100</f>
        <v>99.9999786297343</v>
      </c>
    </row>
    <row r="148" spans="1:11" ht="35.25" customHeight="1">
      <c r="A148" s="62">
        <v>121</v>
      </c>
      <c r="B148" s="62"/>
      <c r="C148" s="106" t="str">
        <f>прил5!C152</f>
        <v>Закупка товаров, работ и услуг для государственных (муниципальных) нужд</v>
      </c>
      <c r="D148" s="103">
        <v>805</v>
      </c>
      <c r="E148" s="85" t="s">
        <v>377</v>
      </c>
      <c r="F148" s="51">
        <v>140080790</v>
      </c>
      <c r="G148" s="67" t="s">
        <v>121</v>
      </c>
      <c r="H148" s="175">
        <f t="shared" si="26"/>
        <v>46794</v>
      </c>
      <c r="I148" s="175">
        <f t="shared" si="26"/>
        <v>46793.99</v>
      </c>
      <c r="J148" s="175">
        <f t="shared" si="26"/>
        <v>46793.98</v>
      </c>
      <c r="K148" s="110">
        <f t="shared" si="27"/>
        <v>99.9999786297343</v>
      </c>
    </row>
    <row r="149" spans="1:11" ht="33" customHeight="1">
      <c r="A149" s="62">
        <v>122</v>
      </c>
      <c r="B149" s="62"/>
      <c r="C149" s="43" t="str">
        <f>прил5!C153</f>
        <v>Иные закупки товаров, работ и услуг для обеспечения государственных (муниципальных) нужд</v>
      </c>
      <c r="D149" s="103">
        <v>805</v>
      </c>
      <c r="E149" s="85" t="s">
        <v>377</v>
      </c>
      <c r="F149" s="51">
        <v>140080790</v>
      </c>
      <c r="G149" s="67" t="s">
        <v>97</v>
      </c>
      <c r="H149" s="175">
        <v>46794</v>
      </c>
      <c r="I149" s="175">
        <v>46793.99</v>
      </c>
      <c r="J149" s="175">
        <v>46793.98</v>
      </c>
      <c r="K149" s="110">
        <f t="shared" si="27"/>
        <v>99.9999786297343</v>
      </c>
    </row>
    <row r="150" spans="1:11" ht="18" customHeight="1">
      <c r="A150" s="62">
        <v>123</v>
      </c>
      <c r="B150" s="62"/>
      <c r="C150" s="43" t="str">
        <f>прил5!C154</f>
        <v> Прочие межбюджетные трансферты общего характера</v>
      </c>
      <c r="D150" s="103">
        <v>805</v>
      </c>
      <c r="E150" s="85" t="s">
        <v>287</v>
      </c>
      <c r="F150" s="51"/>
      <c r="G150" s="67"/>
      <c r="H150" s="175">
        <v>26404</v>
      </c>
      <c r="I150" s="175">
        <v>26404</v>
      </c>
      <c r="J150" s="175">
        <v>26404</v>
      </c>
      <c r="K150" s="71">
        <f t="shared" si="27"/>
        <v>100</v>
      </c>
    </row>
    <row r="151" spans="1:11" ht="18" customHeight="1">
      <c r="A151" s="62">
        <v>124</v>
      </c>
      <c r="B151" s="62"/>
      <c r="C151" s="43" t="str">
        <f>прил5!C156</f>
        <v> Прочие межбюджетные трансферты общего характера</v>
      </c>
      <c r="D151" s="103">
        <v>805</v>
      </c>
      <c r="E151" s="85" t="s">
        <v>287</v>
      </c>
      <c r="F151" s="51">
        <v>8110000000</v>
      </c>
      <c r="G151" s="67"/>
      <c r="H151" s="175">
        <v>26404</v>
      </c>
      <c r="I151" s="175">
        <v>26404</v>
      </c>
      <c r="J151" s="175">
        <v>26404</v>
      </c>
      <c r="K151" s="71">
        <f t="shared" si="27"/>
        <v>100</v>
      </c>
    </row>
    <row r="152" spans="1:11" ht="63" customHeight="1">
      <c r="A152" s="62">
        <v>125</v>
      </c>
      <c r="B152" s="62"/>
      <c r="C152" s="43" t="str">
        <f>прил5!C157</f>
        <v> 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непрограмных расходов отдельных органов местного самоуправления</v>
      </c>
      <c r="D152" s="103">
        <v>805</v>
      </c>
      <c r="E152" s="85" t="s">
        <v>287</v>
      </c>
      <c r="F152" s="51">
        <v>8110082090</v>
      </c>
      <c r="G152" s="67"/>
      <c r="H152" s="175">
        <v>26404</v>
      </c>
      <c r="I152" s="175">
        <v>26404</v>
      </c>
      <c r="J152" s="175">
        <v>26404</v>
      </c>
      <c r="K152" s="71">
        <f t="shared" si="27"/>
        <v>100</v>
      </c>
    </row>
    <row r="153" spans="1:11" ht="22.5" customHeight="1">
      <c r="A153" s="62">
        <v>126</v>
      </c>
      <c r="B153" s="62"/>
      <c r="C153" s="43" t="str">
        <f>прил5!C158</f>
        <v>Закупка товаров, работ и услуг для государственных (муниципальных) нужд</v>
      </c>
      <c r="D153" s="103">
        <f>D152</f>
        <v>805</v>
      </c>
      <c r="E153" s="85" t="s">
        <v>287</v>
      </c>
      <c r="F153" s="51">
        <f>F152</f>
        <v>8110082090</v>
      </c>
      <c r="G153" s="67" t="s">
        <v>299</v>
      </c>
      <c r="H153" s="175">
        <v>26404</v>
      </c>
      <c r="I153" s="175">
        <v>26404</v>
      </c>
      <c r="J153" s="175">
        <v>26404</v>
      </c>
      <c r="K153" s="71">
        <f t="shared" si="27"/>
        <v>100</v>
      </c>
    </row>
    <row r="154" spans="1:11" ht="22.5" customHeight="1">
      <c r="A154" s="62">
        <v>127</v>
      </c>
      <c r="B154" s="62"/>
      <c r="C154" s="43" t="str">
        <f>C149</f>
        <v>Иные закупки товаров, работ и услуг для обеспечения государственных (муниципальных) нужд</v>
      </c>
      <c r="D154" s="103">
        <f>D153</f>
        <v>805</v>
      </c>
      <c r="E154" s="85" t="s">
        <v>287</v>
      </c>
      <c r="F154" s="51">
        <f>F153</f>
        <v>8110082090</v>
      </c>
      <c r="G154" s="67" t="s">
        <v>300</v>
      </c>
      <c r="H154" s="175">
        <v>26404</v>
      </c>
      <c r="I154" s="175">
        <v>26404</v>
      </c>
      <c r="J154" s="175">
        <v>26404</v>
      </c>
      <c r="K154" s="71">
        <f t="shared" si="27"/>
        <v>100</v>
      </c>
    </row>
    <row r="155" spans="1:11" s="6" customFormat="1" ht="12" customHeight="1">
      <c r="A155" s="62">
        <v>128</v>
      </c>
      <c r="B155" s="62"/>
      <c r="C155" s="43" t="s">
        <v>187</v>
      </c>
      <c r="D155" s="103">
        <v>805</v>
      </c>
      <c r="E155" s="68"/>
      <c r="F155" s="68"/>
      <c r="G155" s="68"/>
      <c r="H155" s="173">
        <f>H15</f>
        <v>11766550</v>
      </c>
      <c r="I155" s="173">
        <f>I15</f>
        <v>17104122.249999996</v>
      </c>
      <c r="J155" s="173">
        <f>J15</f>
        <v>17077445.96</v>
      </c>
      <c r="K155" s="88">
        <f t="shared" si="27"/>
        <v>99.84403590193004</v>
      </c>
    </row>
    <row r="156" ht="1.5" customHeight="1"/>
    <row r="157" ht="12" hidden="1"/>
    <row r="158" ht="12" hidden="1"/>
    <row r="159" ht="12" hidden="1"/>
    <row r="160" ht="12" hidden="1"/>
    <row r="161" ht="12" hidden="1"/>
    <row r="162" spans="1:7" ht="8.25" customHeight="1" hidden="1">
      <c r="A162" s="201"/>
      <c r="B162" s="201"/>
      <c r="C162" s="201"/>
      <c r="D162" s="201"/>
      <c r="E162" s="201"/>
      <c r="F162" s="201"/>
      <c r="G162" s="201"/>
    </row>
  </sheetData>
  <sheetProtection/>
  <mergeCells count="33">
    <mergeCell ref="E15:G15"/>
    <mergeCell ref="E7:K7"/>
    <mergeCell ref="E5:K5"/>
    <mergeCell ref="K55:K56"/>
    <mergeCell ref="C9:H9"/>
    <mergeCell ref="A10:I10"/>
    <mergeCell ref="J55:J56"/>
    <mergeCell ref="F55:F56"/>
    <mergeCell ref="G55:G56"/>
    <mergeCell ref="B1:E1"/>
    <mergeCell ref="B2:E2"/>
    <mergeCell ref="B3:E3"/>
    <mergeCell ref="E4:K4"/>
    <mergeCell ref="C8:H8"/>
    <mergeCell ref="E6:K6"/>
    <mergeCell ref="K85:K86"/>
    <mergeCell ref="H55:H56"/>
    <mergeCell ref="A67:A68"/>
    <mergeCell ref="I85:I86"/>
    <mergeCell ref="I55:I56"/>
    <mergeCell ref="J85:J86"/>
    <mergeCell ref="H85:H86"/>
    <mergeCell ref="A59:A60"/>
    <mergeCell ref="A63:A64"/>
    <mergeCell ref="A162:B162"/>
    <mergeCell ref="C162:G162"/>
    <mergeCell ref="A55:A56"/>
    <mergeCell ref="B55:B56"/>
    <mergeCell ref="C55:C56"/>
    <mergeCell ref="E55:E56"/>
    <mergeCell ref="A85:A86"/>
    <mergeCell ref="B85:B86"/>
    <mergeCell ref="E85:E86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M12" sqref="M12"/>
    </sheetView>
  </sheetViews>
  <sheetFormatPr defaultColWidth="8.8515625" defaultRowHeight="12.75"/>
  <cols>
    <col min="1" max="1" width="4.421875" style="4" customWidth="1"/>
    <col min="2" max="2" width="0.42578125" style="4" hidden="1" customWidth="1"/>
    <col min="3" max="3" width="3.57421875" style="4" hidden="1" customWidth="1"/>
    <col min="4" max="4" width="4.421875" style="4" hidden="1" customWidth="1"/>
    <col min="5" max="5" width="6.140625" style="4" hidden="1" customWidth="1"/>
    <col min="6" max="6" width="5.140625" style="4" hidden="1" customWidth="1"/>
    <col min="7" max="7" width="46.00390625" style="4" customWidth="1"/>
    <col min="8" max="8" width="9.421875" style="4" customWidth="1"/>
    <col min="9" max="9" width="9.8515625" style="4" customWidth="1"/>
    <col min="10" max="10" width="10.57421875" style="4" customWidth="1"/>
    <col min="11" max="11" width="6.421875" style="4" customWidth="1"/>
    <col min="12" max="16384" width="8.8515625" style="25" customWidth="1"/>
  </cols>
  <sheetData>
    <row r="1" spans="3:11" ht="12">
      <c r="C1" s="201"/>
      <c r="D1" s="201"/>
      <c r="E1" s="201"/>
      <c r="F1" s="201"/>
      <c r="G1" s="201"/>
      <c r="H1" s="37"/>
      <c r="J1" s="201" t="s">
        <v>166</v>
      </c>
      <c r="K1" s="201"/>
    </row>
    <row r="2" spans="3:11" ht="12">
      <c r="C2" s="3"/>
      <c r="D2" s="201"/>
      <c r="E2" s="201"/>
      <c r="F2" s="201"/>
      <c r="G2" s="201"/>
      <c r="H2" s="37"/>
      <c r="J2" s="201" t="s">
        <v>430</v>
      </c>
      <c r="K2" s="201"/>
    </row>
    <row r="3" spans="3:11" ht="12">
      <c r="C3" s="3"/>
      <c r="D3" s="201"/>
      <c r="E3" s="201"/>
      <c r="F3" s="201"/>
      <c r="G3" s="201"/>
      <c r="H3" s="201" t="s">
        <v>227</v>
      </c>
      <c r="I3" s="201"/>
      <c r="J3" s="201"/>
      <c r="K3" s="201"/>
    </row>
    <row r="4" spans="3:11" ht="12">
      <c r="C4" s="3"/>
      <c r="D4" s="201"/>
      <c r="E4" s="201"/>
      <c r="F4" s="201"/>
      <c r="G4" s="201"/>
      <c r="H4" s="201" t="s">
        <v>431</v>
      </c>
      <c r="I4" s="201"/>
      <c r="J4" s="201"/>
      <c r="K4" s="201"/>
    </row>
    <row r="5" spans="3:8" ht="12.75" customHeight="1" hidden="1">
      <c r="C5" s="3"/>
      <c r="D5" s="201"/>
      <c r="E5" s="201"/>
      <c r="F5" s="201"/>
      <c r="G5" s="201"/>
      <c r="H5" s="37"/>
    </row>
    <row r="6" spans="3:8" ht="12.75" customHeight="1" hidden="1">
      <c r="C6" s="3"/>
      <c r="D6" s="201"/>
      <c r="E6" s="201"/>
      <c r="F6" s="201"/>
      <c r="G6" s="201"/>
      <c r="H6" s="37"/>
    </row>
    <row r="7" spans="1:11" ht="24.75" customHeight="1">
      <c r="A7" s="58"/>
      <c r="B7" s="58"/>
      <c r="C7" s="58"/>
      <c r="D7" s="250" t="s">
        <v>191</v>
      </c>
      <c r="E7" s="250"/>
      <c r="F7" s="250"/>
      <c r="G7" s="250"/>
      <c r="H7" s="250"/>
      <c r="I7" s="251"/>
      <c r="J7" s="251"/>
      <c r="K7" s="251"/>
    </row>
    <row r="8" spans="1:11" ht="74.25" customHeight="1">
      <c r="A8" s="60" t="s">
        <v>9</v>
      </c>
      <c r="B8" s="61" t="s">
        <v>79</v>
      </c>
      <c r="C8" s="60" t="s">
        <v>80</v>
      </c>
      <c r="D8" s="60" t="s">
        <v>81</v>
      </c>
      <c r="E8" s="60" t="s">
        <v>82</v>
      </c>
      <c r="F8" s="60" t="s">
        <v>83</v>
      </c>
      <c r="G8" s="43" t="s">
        <v>306</v>
      </c>
      <c r="H8" s="40" t="s">
        <v>108</v>
      </c>
      <c r="I8" s="40" t="s">
        <v>111</v>
      </c>
      <c r="J8" s="40" t="s">
        <v>110</v>
      </c>
      <c r="K8" s="40" t="s">
        <v>112</v>
      </c>
    </row>
    <row r="9" spans="1:11" ht="13.5" customHeight="1" hidden="1">
      <c r="A9" s="62">
        <v>1</v>
      </c>
      <c r="B9" s="62">
        <v>804</v>
      </c>
      <c r="C9" s="60"/>
      <c r="D9" s="235" t="s">
        <v>78</v>
      </c>
      <c r="E9" s="235"/>
      <c r="F9" s="235"/>
      <c r="G9" s="235"/>
      <c r="H9" s="62" t="e">
        <f>+H11+#REF!+#REF!+#REF!+#REF!+#REF!</f>
        <v>#REF!</v>
      </c>
      <c r="I9" s="62" t="e">
        <f>+I11+#REF!+#REF!+#REF!+#REF!+#REF!</f>
        <v>#REF!</v>
      </c>
      <c r="J9" s="62" t="e">
        <f>+J11+#REF!+#REF!+#REF!+#REF!+#REF!</f>
        <v>#REF!</v>
      </c>
      <c r="K9" s="62" t="e">
        <f>+K11+#REF!+#REF!+#REF!+#REF!+#REF!</f>
        <v>#REF!</v>
      </c>
    </row>
    <row r="10" spans="1:11" ht="18" customHeight="1" hidden="1">
      <c r="A10" s="62">
        <v>2</v>
      </c>
      <c r="B10" s="62">
        <v>804</v>
      </c>
      <c r="C10" s="67" t="s">
        <v>20</v>
      </c>
      <c r="D10" s="235" t="s">
        <v>11</v>
      </c>
      <c r="E10" s="235"/>
      <c r="F10" s="235"/>
      <c r="G10" s="235"/>
      <c r="H10" s="62" t="e">
        <f>H12+#REF!+#REF!+#REF!</f>
        <v>#REF!</v>
      </c>
      <c r="I10" s="62" t="e">
        <f>I12+#REF!+#REF!+#REF!</f>
        <v>#REF!</v>
      </c>
      <c r="J10" s="62" t="e">
        <f>J12+#REF!+#REF!+#REF!</f>
        <v>#REF!</v>
      </c>
      <c r="K10" s="62" t="e">
        <f>K12+#REF!+#REF!+#REF!</f>
        <v>#REF!</v>
      </c>
    </row>
    <row r="11" spans="1:11" s="26" customFormat="1" ht="15.75" customHeight="1">
      <c r="A11" s="64"/>
      <c r="B11" s="64">
        <v>804</v>
      </c>
      <c r="C11" s="112" t="s">
        <v>20</v>
      </c>
      <c r="D11" s="235">
        <v>1</v>
      </c>
      <c r="E11" s="235"/>
      <c r="F11" s="235"/>
      <c r="G11" s="235"/>
      <c r="H11" s="62">
        <v>2</v>
      </c>
      <c r="I11" s="62">
        <v>3</v>
      </c>
      <c r="J11" s="62">
        <v>4</v>
      </c>
      <c r="K11" s="77">
        <v>5</v>
      </c>
    </row>
    <row r="12" spans="1:11" ht="103.5" customHeight="1">
      <c r="A12" s="62">
        <v>1</v>
      </c>
      <c r="B12" s="64">
        <v>804</v>
      </c>
      <c r="C12" s="112" t="s">
        <v>20</v>
      </c>
      <c r="D12" s="112" t="s">
        <v>21</v>
      </c>
      <c r="E12" s="65"/>
      <c r="F12" s="65"/>
      <c r="G12" s="43" t="s">
        <v>354</v>
      </c>
      <c r="H12" s="110">
        <v>1742020</v>
      </c>
      <c r="I12" s="110">
        <v>1642020</v>
      </c>
      <c r="J12" s="110">
        <v>1642020</v>
      </c>
      <c r="K12" s="110">
        <f>J12/I12*100</f>
        <v>100</v>
      </c>
    </row>
    <row r="13" spans="1:11" ht="105" customHeight="1">
      <c r="A13" s="62">
        <v>2</v>
      </c>
      <c r="B13" s="64"/>
      <c r="C13" s="112"/>
      <c r="D13" s="112"/>
      <c r="E13" s="65"/>
      <c r="F13" s="65"/>
      <c r="G13" s="43" t="str">
        <f>прил5!C144</f>
        <v>Межбюджетные трансферты, передаваемые бюджетам муниципальных районов из бюджетов поселений на осуществление части полномочий поназначению и выплате пенсии за выслугу лет лицам, замещавшим муниципальные должности и лицам, замещавшим  должности муниципальной службы в органах местного самоуправления поселений  Казачинского района   в рамках подпрограммы "Прочие  мероприятия Галанинского сельсовета" </v>
      </c>
      <c r="H13" s="102">
        <v>48000</v>
      </c>
      <c r="I13" s="102">
        <v>48000</v>
      </c>
      <c r="J13" s="102">
        <v>48000</v>
      </c>
      <c r="K13" s="110">
        <f>J13/I13*100</f>
        <v>100</v>
      </c>
    </row>
    <row r="14" spans="1:11" ht="90.75" customHeight="1">
      <c r="A14" s="62">
        <v>3</v>
      </c>
      <c r="B14" s="64"/>
      <c r="C14" s="112"/>
      <c r="D14" s="112"/>
      <c r="E14" s="65"/>
      <c r="F14" s="65"/>
      <c r="G14" s="43" t="str">
        <f>прил5!C157</f>
        <v> Прочие межбюджетные трансферты, передаваемые бюджетам муниципальных районов  на осуществление отдельных полномочий органов местного  самоуправления поселений по внешнему муниципальному контролю сельских поселений в рамках непрограмных расходов отдельных органов местного самоуправления</v>
      </c>
      <c r="H14" s="102">
        <v>26404</v>
      </c>
      <c r="I14" s="102">
        <f>H14</f>
        <v>26404</v>
      </c>
      <c r="J14" s="102">
        <f>I14</f>
        <v>26404</v>
      </c>
      <c r="K14" s="110">
        <f>J14/I14*100</f>
        <v>100</v>
      </c>
    </row>
    <row r="15" spans="1:11" ht="23.25" customHeight="1">
      <c r="A15" s="62"/>
      <c r="B15" s="62">
        <v>804</v>
      </c>
      <c r="C15" s="67" t="s">
        <v>20</v>
      </c>
      <c r="D15" s="67" t="s">
        <v>21</v>
      </c>
      <c r="E15" s="60" t="s">
        <v>100</v>
      </c>
      <c r="F15" s="60"/>
      <c r="G15" s="43" t="s">
        <v>165</v>
      </c>
      <c r="H15" s="110">
        <f>H12+H13+H14</f>
        <v>1816424</v>
      </c>
      <c r="I15" s="110">
        <f>I12+I13+I14</f>
        <v>1716424</v>
      </c>
      <c r="J15" s="110">
        <f>J12+J13+J14</f>
        <v>1716424</v>
      </c>
      <c r="K15" s="110">
        <f>J15/I15*100</f>
        <v>100</v>
      </c>
    </row>
  </sheetData>
  <sheetProtection/>
  <mergeCells count="14">
    <mergeCell ref="D4:G4"/>
    <mergeCell ref="H4:K4"/>
    <mergeCell ref="C1:G1"/>
    <mergeCell ref="D2:G2"/>
    <mergeCell ref="J1:K1"/>
    <mergeCell ref="J2:K2"/>
    <mergeCell ref="H3:K3"/>
    <mergeCell ref="D3:G3"/>
    <mergeCell ref="D9:G9"/>
    <mergeCell ref="D10:G10"/>
    <mergeCell ref="D11:G11"/>
    <mergeCell ref="D5:G5"/>
    <mergeCell ref="D6:G6"/>
    <mergeCell ref="D7:K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2022-06-02T02:02:16Z</cp:lastPrinted>
  <dcterms:created xsi:type="dcterms:W3CDTF">1996-10-08T23:32:33Z</dcterms:created>
  <dcterms:modified xsi:type="dcterms:W3CDTF">2022-06-02T02:02:23Z</dcterms:modified>
  <cp:category/>
  <cp:version/>
  <cp:contentType/>
  <cp:contentStatus/>
</cp:coreProperties>
</file>