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840" windowHeight="12030" activeTab="6"/>
  </bookViews>
  <sheets>
    <sheet name="текст" sheetId="1" r:id="rId1"/>
    <sheet name="прилож№1" sheetId="2" r:id="rId2"/>
    <sheet name="пр2" sheetId="3" r:id="rId3"/>
    <sheet name="прил3" sheetId="4" r:id="rId4"/>
    <sheet name="прил 5" sheetId="5" r:id="rId5"/>
    <sheet name="прил 4" sheetId="6" r:id="rId6"/>
    <sheet name="прил 6" sheetId="7" r:id="rId7"/>
  </sheets>
  <definedNames/>
  <calcPr fullCalcOnLoad="1"/>
</workbook>
</file>

<file path=xl/sharedStrings.xml><?xml version="1.0" encoding="utf-8"?>
<sst xmlns="http://schemas.openxmlformats.org/spreadsheetml/2006/main" count="1291" uniqueCount="405">
  <si>
    <t xml:space="preserve">                                                                                                                                                                    сельского Совета депутатов 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</si>
  <si>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</si>
  <si>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с физических лиц </t>
  </si>
  <si>
    <t>043</t>
  </si>
  <si>
    <t>0020</t>
  </si>
  <si>
    <t>НАЦИОНАЛЬНАЯ БЕЗОПАСНОСТЬ И ПРАВООХРАНИТЕЛЬНАЯ ДЕЯТЕЛЬНОСТЬ</t>
  </si>
  <si>
    <t xml:space="preserve">Земельный налог с организаций </t>
  </si>
  <si>
    <t>033</t>
  </si>
  <si>
    <t>0300</t>
  </si>
  <si>
    <t>№ строки</t>
  </si>
  <si>
    <t>Наименование показателей бюджетной классификации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</si>
  <si>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</si>
  <si>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</si>
  <si>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</si>
  <si>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</si>
  <si>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</si>
  <si>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Мобилизация и вневойсковая подготовка</t>
  </si>
  <si>
    <t>Жилищно-коммунальное хозяйство</t>
  </si>
  <si>
    <t>Благоустройство</t>
  </si>
  <si>
    <t xml:space="preserve">                                                                                  </t>
  </si>
  <si>
    <t>01</t>
  </si>
  <si>
    <t>02</t>
  </si>
  <si>
    <t>04</t>
  </si>
  <si>
    <t>03</t>
  </si>
  <si>
    <t>05</t>
  </si>
  <si>
    <t>08</t>
  </si>
  <si>
    <t>11</t>
  </si>
  <si>
    <t>001</t>
  </si>
  <si>
    <t>Другие общегосударственные вопросы</t>
  </si>
  <si>
    <t>013</t>
  </si>
  <si>
    <t xml:space="preserve">                                                                                                Приложение № 1</t>
  </si>
  <si>
    <t>Приложение № 3</t>
  </si>
  <si>
    <t>Сумма</t>
  </si>
  <si>
    <t>код группы</t>
  </si>
  <si>
    <t>код подгруппы</t>
  </si>
  <si>
    <t>код статьи</t>
  </si>
  <si>
    <t>код подстатьи</t>
  </si>
  <si>
    <t>код элемента</t>
  </si>
  <si>
    <t>000</t>
  </si>
  <si>
    <t>1</t>
  </si>
  <si>
    <t>00</t>
  </si>
  <si>
    <t>0000</t>
  </si>
  <si>
    <t>110</t>
  </si>
  <si>
    <t>020</t>
  </si>
  <si>
    <t>06</t>
  </si>
  <si>
    <t>030</t>
  </si>
  <si>
    <t>10</t>
  </si>
  <si>
    <t>010</t>
  </si>
  <si>
    <t>040</t>
  </si>
  <si>
    <t>120</t>
  </si>
  <si>
    <t>2</t>
  </si>
  <si>
    <t>999</t>
  </si>
  <si>
    <t>0100</t>
  </si>
  <si>
    <t>0102</t>
  </si>
  <si>
    <t>0104</t>
  </si>
  <si>
    <t>0111</t>
  </si>
  <si>
    <t>0113</t>
  </si>
  <si>
    <t>0200</t>
  </si>
  <si>
    <t>0203</t>
  </si>
  <si>
    <t>0500</t>
  </si>
  <si>
    <t>0503</t>
  </si>
  <si>
    <t>1000</t>
  </si>
  <si>
    <t>024</t>
  </si>
  <si>
    <t>4901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</si>
  <si>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</si>
  <si>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Раздел-
подраздел</t>
  </si>
  <si>
    <t>Национальная экономика</t>
  </si>
  <si>
    <t>0400</t>
  </si>
  <si>
    <t>Всего</t>
  </si>
  <si>
    <t>521 00 00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</si>
  <si>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</si>
  <si>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                  </t>
  </si>
  <si>
    <t>Уменьшение остатков денежных средств бюджетов поселения</t>
  </si>
  <si>
    <t>Увеличение прочих остатков денежных средств бюджетов поселения</t>
  </si>
  <si>
    <t>Приложение № 2</t>
  </si>
  <si>
    <t>Налог на имущество физических лиц</t>
  </si>
  <si>
    <t>804</t>
  </si>
  <si>
    <t>ДОХОДЫ ОТ ИСПОЛЬЗОВАНИЯ ИМУЩЕСТВА, НАХОДЯЩЕГОСЯ В ГОСУДАРСТВЕННОЙ И МУНИЦИПАЛЬНОЙ СОБСТВЕННОСТИ</t>
  </si>
  <si>
    <t>Администрация Вороковского сельсовета</t>
  </si>
  <si>
    <t>код ведомства</t>
  </si>
  <si>
    <t>раздел</t>
  </si>
  <si>
    <t>подраздел</t>
  </si>
  <si>
    <t>целевая статья</t>
  </si>
  <si>
    <t>вид расхода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</si>
  <si>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</si>
  <si>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власти субъектов РФ, местных администраций</t>
  </si>
  <si>
    <t>Дорожное хозяйство (дорожные фонды)</t>
  </si>
  <si>
    <t>14</t>
  </si>
  <si>
    <t>2000</t>
  </si>
  <si>
    <t>НАЛОГ НА ИМУЩЕСТВО</t>
  </si>
  <si>
    <t>Земельный налог, взимаемый по ставкам, установленным в соответствии с подпунктом 1 пунктом 1 статьи 394 Налогового кодекса Российской Федерации применяемым к объектам налогообложения, расположенным в границах поселений ( сумма платежа)</t>
  </si>
  <si>
    <t xml:space="preserve">Земельный налог, взимаемый по ставкам, установленным в соответствии с подпунктом 2 пунктом 1 статьи 394 Налогового кодекса Российской Федерации </t>
  </si>
  <si>
    <t>0409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</si>
  <si>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</si>
  <si>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дифференционных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</si>
  <si>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дифференцироваанных нормативов отчислений в местные бюджеты</t>
  </si>
  <si>
    <t>230</t>
  </si>
  <si>
    <t>240</t>
  </si>
  <si>
    <t>250</t>
  </si>
  <si>
    <t>260</t>
  </si>
  <si>
    <t>91 0 0000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</si>
  <si>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</si>
  <si>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</si>
  <si>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</si>
  <si>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Непрограмные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</si>
  <si>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</si>
  <si>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 xml:space="preserve">сельского Совета депутатов </t>
  </si>
  <si>
    <t xml:space="preserve">                                                                                        Совета депутатов </t>
  </si>
  <si>
    <t>утверждено решением о бюджете</t>
  </si>
  <si>
    <t>уточненные назначения</t>
  </si>
  <si>
    <t>исполнено</t>
  </si>
  <si>
    <t>бюджетная роспись с учетом изменений</t>
  </si>
  <si>
    <t>% исполнения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</si>
  <si>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</si>
  <si>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</si>
  <si>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ассигнования</t>
  </si>
  <si>
    <t>800</t>
  </si>
  <si>
    <t>Иные бюджетные ассигнования</t>
  </si>
  <si>
    <t>870</t>
  </si>
  <si>
    <t>Резервные средства</t>
  </si>
  <si>
    <t>Непрограммные расходы отдельных органов местного самоуправления</t>
  </si>
  <si>
    <t>200</t>
  </si>
  <si>
    <t>Осуществление первичного воинского учета на территориях, где отсутствуют военные комиссариаты по администрации Вороковского сельсовета в рамках непрограмных расходов отдельных органов местного самоуправления</t>
  </si>
  <si>
    <t>Муниципальная программа Вороковского сельсовета "Создание безопасных и комфортных условий для проживания на территории Вороковского сельсовета"</t>
  </si>
  <si>
    <t>02 1 8101</t>
  </si>
  <si>
    <t>Уличное освещение в рамках подпрограммы "Благоустройство территории Вороковского сельсовета" муниципальной программы Вороковского сельсовета "Создание безопасных и комфортных условий для проживания на территории Вороковского сельсовета"</t>
  </si>
  <si>
    <t>Расходы на выплату персонала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</si>
  <si>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</si>
  <si>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Непрограммные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</si>
  <si>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</si>
  <si>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</si>
  <si>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227-1 и 228 Налогового кодекса Российской Федерации 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</si>
  <si>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</si>
  <si>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</t>
  </si>
  <si>
    <t>Иные межбюджетные трансферты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</si>
  <si>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</si>
  <si>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</si>
  <si>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</si>
  <si>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</si>
  <si>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Жилищно-комунальное хозяйство</t>
  </si>
  <si>
    <t>Мобилизация и вневоинская подготовка</t>
  </si>
  <si>
    <t xml:space="preserve">Резервные фонды  </t>
  </si>
  <si>
    <t>Код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</si>
  <si>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</si>
  <si>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</si>
  <si>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</si>
  <si>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</si>
  <si>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</si>
  <si>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</si>
  <si>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</si>
  <si>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Итого источников внутреннего финансирования</t>
  </si>
  <si>
    <t xml:space="preserve">Налог на доходы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</si>
  <si>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</si>
  <si>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</si>
  <si>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Государственная пошлина за  совершение нотариальных действий (за исключением действий, совершаемых консульскими учреждениями Российской Федерации)</t>
  </si>
  <si>
    <t xml:space="preserve">Государственная пошлина за 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</si>
  <si>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Субвенции бюджетам субъектов Российской Федерации и муниципальных образований</t>
  </si>
  <si>
    <t xml:space="preserve">Прочие межбюджетные трансферты, передаваемые бюджетам </t>
  </si>
  <si>
    <t>НАЛОГОВЫЕ И НЕНАЛОГОВЫЕ ДОХОДЫ</t>
  </si>
  <si>
    <t>НАЛОГИ НА ПРИБЫЛЬ, ДОХОДЫ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</si>
  <si>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</si>
  <si>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</si>
  <si>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</si>
  <si>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</si>
  <si>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>Итого</t>
  </si>
  <si>
    <t>Национальная безопасность и правоохранительная деятельность</t>
  </si>
  <si>
    <t>075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</si>
  <si>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</si>
  <si>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</si>
  <si>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Дотации бюджетам сельских поселений на выравнивание  бюджетной  обеспеченности из регионального фонда финансовой поддержки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</si>
  <si>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</si>
  <si>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0030</t>
  </si>
  <si>
    <t>Дотации бюджетам сельских поселений на выравнивание  бюджетной  обеспеченности из районного фонда финансовой поддержки</t>
  </si>
  <si>
    <t>Прочие межбюджетные трансферты, передаваемые бюджетам сельских поселений</t>
  </si>
  <si>
    <t>Обеспечение пожарной безопасности</t>
  </si>
  <si>
    <t>0130000000</t>
  </si>
  <si>
    <t>01300S4120</t>
  </si>
  <si>
    <t>0310</t>
  </si>
  <si>
    <t>Всего расходов</t>
  </si>
  <si>
    <t>ДРУГИЕ ОБЩЕГОСУДАРСТВЕННЫЕ ВОПРОСЫ</t>
  </si>
  <si>
    <t>НАЦИОНАЛЬНАЯ ОБОРОНА</t>
  </si>
  <si>
    <t>Расходы на выплаты персоналу государственных (муниципальных) органов</t>
  </si>
  <si>
    <t>НАЦИОНАЛЬНАЯ ЭКОНОМИКА</t>
  </si>
  <si>
    <t>ЖИЛИЩНО-КОММУНАЛЬНОЕ ХОЗЯЙСТВО</t>
  </si>
  <si>
    <t xml:space="preserve">Всего расходов </t>
  </si>
  <si>
    <t>Приложение № 5</t>
  </si>
  <si>
    <t xml:space="preserve">                                                                                                                                                                                    Приложение № 4</t>
  </si>
  <si>
    <t xml:space="preserve">Межбюджетные трансферты, передаваемые бюджетам муниципальных районов из бюджетов поселений </t>
  </si>
  <si>
    <t>код аналитической классификации операций сектора государственного управления, относящихся к доходам бюджетов</t>
  </si>
  <si>
    <t>код классификации доходов бюджета</t>
  </si>
  <si>
    <t xml:space="preserve">Наименование кода классификации доходов бюджета </t>
  </si>
  <si>
    <t>Российская Федерация</t>
  </si>
  <si>
    <t>КРАСНОЯРСКИЙ КРАЙ</t>
  </si>
  <si>
    <t>Казачинский район</t>
  </si>
  <si>
    <t>РЕШИЛ:</t>
  </si>
  <si>
    <t xml:space="preserve">      3. Настоящее Решение вступает в силу в день, следующий за днем его официального опубликования.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</si>
  <si>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</si>
  <si>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15</t>
  </si>
  <si>
    <t>Дотации бюджетам сельских  поселений на выравнивание  бюджетной обеспеченности</t>
  </si>
  <si>
    <t>30</t>
  </si>
  <si>
    <t>Субвенции бюджетам сельских поселений на выполнение передаваемых полномочий субъектов Российской Федерации</t>
  </si>
  <si>
    <t>35</t>
  </si>
  <si>
    <t>118</t>
  </si>
  <si>
    <t>40</t>
  </si>
  <si>
    <t>49</t>
  </si>
  <si>
    <t>0002</t>
  </si>
  <si>
    <t>Прочие межбюджетные трансферты, передаваемые бюджетам   сельских поселений на поддержку мер по обеспечению сбалансированности бюджетов</t>
  </si>
  <si>
    <t>7508</t>
  </si>
  <si>
    <t xml:space="preserve">Прочие межбюджетные трансферты, передаваемые бюджетам сельских поселений на содержание автомобильных дорог 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 </t>
  </si>
  <si>
    <t>НАЛОГИ НА ТОВАРЫ (РАБОТЫ, УСЛУГИ), РЕАЛИЗУЕМЫЕ НА ТЕРРИТОРИИ РОССИЙСКОЙ ФЕДЕРАЦИИ</t>
  </si>
  <si>
    <t xml:space="preserve">Дотации бюджетам бюджетной системы </t>
  </si>
  <si>
    <t xml:space="preserve">Субвенции бюджетам сельских поселений на выполнение передаваемых  полномочий по созданию и обеспечению деятельности административных комиссий </t>
  </si>
  <si>
    <t>01200S5080</t>
  </si>
  <si>
    <t>Здравоохранение</t>
  </si>
  <si>
    <t>0900</t>
  </si>
  <si>
    <t>Другие вопросы в области здравоохранения</t>
  </si>
  <si>
    <t>0909</t>
  </si>
  <si>
    <t>ЗДРАВООХРАНЕНИЕ</t>
  </si>
  <si>
    <t>Галанинского сельского Совета депутатов</t>
  </si>
  <si>
    <t>Галанинский сельский Совет депутатов</t>
  </si>
  <si>
    <t>Администрация Галанинского сельсовета</t>
  </si>
  <si>
    <t>Культура</t>
  </si>
  <si>
    <t>0801</t>
  </si>
  <si>
    <t>Физическая культура и спорт</t>
  </si>
  <si>
    <t>Муниципальная программа "Создание безопасных и комфортных условий для проживания на территории Галанинского сельсовета"</t>
  </si>
  <si>
    <t>Подпрограмма "Благоустройство территории Галанинского сельсовета "</t>
  </si>
  <si>
    <t>Подпрограмма "Содержание автомобильных дорог общего пользования Галанинского сельсовета "</t>
  </si>
  <si>
    <t xml:space="preserve">Содержание автомобильных дорог 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</si>
  <si>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Подпрограмма "Прочие мероприятия Галанинского сельсовета"</t>
  </si>
  <si>
    <t>Обеспечение первичных мер пожарной безопасности за счет средств  бюджета поселения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</si>
  <si>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Обеспечение организации и проведения акарицидных обработок мест массового отдыха населения за счет средств краевого бюджета в рамках подпрограммы "Прочие мероприятия Галанинского сельсовета",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</si>
  <si>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Обеспечение организации и проведения акарицидных обработок мест массового отдыха населения за счет средств местного бюджета в рамках подпрограммы "Прочие мероприятия Галанинского сельсовета",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</si>
  <si>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Функционирование администрации Галанинского сельсовета</t>
  </si>
  <si>
    <t>Осуществление первичного воинского учета на территориях, где отсутствуют военные комиссариаты по администрации Галанинского сельсовета в рамках непрограмных расходов отдельных органов местного самоуправления</t>
  </si>
  <si>
    <t>Субсидии бюджетным учреждениям</t>
  </si>
  <si>
    <t xml:space="preserve">Культура, кинематография    </t>
  </si>
  <si>
    <t>Культура и кинематография</t>
  </si>
  <si>
    <t xml:space="preserve">Прочие МБТ  бюджетным, автономным учреждениям и иным некоммерческим организациям </t>
  </si>
  <si>
    <t>Физическая культура</t>
  </si>
  <si>
    <t xml:space="preserve"> Физическая культура и спорт</t>
  </si>
  <si>
    <t xml:space="preserve"> Физическая культура </t>
  </si>
  <si>
    <t>КУЛЬТУРА</t>
  </si>
  <si>
    <t>Мероприятия в области  уборки несанкционированных свалок в рамках подпрограммы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</si>
  <si>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 Мероприятия в области  уборки несанкционированных свалок в рамках подпрограммы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</si>
  <si>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</t>
  </si>
  <si>
    <t>Организация и содержание мест захоронения в рамках подпрограммы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</si>
  <si>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Уличное освещение в рамках подпрограммы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</si>
  <si>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Подпрограмма "Благоустройство территории Галанинского сельсовета"</t>
  </si>
  <si>
    <t>Содержание автомобильных дорог  и инженерных сооружений на них в границах городских округов и поселений  в рамках подпрограммы "Содержание автомобильных дорог общего пользования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</si>
  <si>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Мероприятия на выполнения государственных полномочий по созданию и обеспечению деятельности административных комиссий по администрации Галанинского сельсовета в рамках непрограмных расходов отдельных органов местного самоуправления</t>
  </si>
  <si>
    <t>Подпрограмма "Благоустройство территории Галанинского сельсовета""</t>
  </si>
  <si>
    <t>Резервные фонды исполнительных органов местного самоуправления по администрации Галанинского сельсовета в рамках непрограмных расходов отдельных органов местного самоуправления</t>
  </si>
  <si>
    <t>АДМИНИСТРАЦИЯ ГАЛАНИНСКОГО СЕЛЬСОВЕТА</t>
  </si>
  <si>
    <t>Прочие мероприятия в области жилищно-коммунального хозяйства в рамках подпрограммы" 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</si>
  <si>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Мероприятия в области занятости населения в рамках подпрограммы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</si>
  <si>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 </t>
  </si>
  <si>
    <t>Прочие межбюджетные трансферты, передаваемые бюджетам сельских поселений на  организацию и проведение акарицидной обработки мест массового отдыха населения  в рамках муниципальной программы "Создание безопасных и комфортных условий для проживания на территории  Казачинского района"</t>
  </si>
  <si>
    <t>0130082020</t>
  </si>
  <si>
    <t>0314</t>
  </si>
  <si>
    <t>1403</t>
  </si>
  <si>
    <t>Социальная политика</t>
  </si>
  <si>
    <t xml:space="preserve"> Прочие межбюджетные трансферты, передаваемые бюджетам муниципальных районов  на осуществление отдельных полномочий органов местного  самоуправления поселений по внешнему муниципальному контролю сельских поселений в рамках непрограмных расходов отдельных органов местного самоуправления</t>
  </si>
  <si>
    <t>Закупки товаров, работ и услуг для государственных (муниципальных) нужд</t>
  </si>
  <si>
    <t>1400</t>
  </si>
  <si>
    <t>0800</t>
  </si>
  <si>
    <t>Пенсионное обеспечение</t>
  </si>
  <si>
    <t xml:space="preserve"> Прочие МБТ, передаваемые бюджетам муниципальных районов из бюджетов поселений на осуществление 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</si>
  <si>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1001</t>
  </si>
  <si>
    <t>01400000000</t>
  </si>
  <si>
    <t xml:space="preserve"> Прочие межбюджетные трансферты общего характера</t>
  </si>
  <si>
    <t>500</t>
  </si>
  <si>
    <t>540</t>
  </si>
  <si>
    <t xml:space="preserve">Иные межбюджетные  бюджетным </t>
  </si>
  <si>
    <t>Межбюджетные трансферты</t>
  </si>
  <si>
    <t>СОЦИАЛЬНАЯ ПОЛИТИКА</t>
  </si>
  <si>
    <t>01000000000</t>
  </si>
  <si>
    <t>0140082110</t>
  </si>
  <si>
    <t>Наименование  МО Галанинский  сельсовет</t>
  </si>
  <si>
    <t>01400S5550</t>
  </si>
  <si>
    <t xml:space="preserve">Председатель  Галанинского сельского </t>
  </si>
  <si>
    <t>Совета депутатов                                                  В.М.Кузьмин</t>
  </si>
  <si>
    <t>20</t>
  </si>
  <si>
    <t>150</t>
  </si>
  <si>
    <t>Субсидии  бюджетам бюджетной системы Российской федерации (межбюджетные субсидии)</t>
  </si>
  <si>
    <t>Межбюджетные трансферты общего характера бюджетам бюджетной системы Российской Федерации</t>
  </si>
  <si>
    <t xml:space="preserve">Мероприятия по содержанию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Галанинского сельсовета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</si>
  <si>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Содержание автомобильных дорог и инженерных сооружений на них в границах поселений в рамках подпрограммы "Содержание дорог общего пользования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</si>
  <si>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Прочие  межбюджетные трансферты общего характера</t>
  </si>
  <si>
    <t>Расходы на осуществление дорожной деятельности в отношении автомобильных дорог общего пользования местного значения (на капитальный ремонт и ремонт автомобильных дорог общего пользования местного значения)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</si>
  <si>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64</t>
  </si>
  <si>
    <t>65</t>
  </si>
  <si>
    <t xml:space="preserve">   </t>
  </si>
  <si>
    <t xml:space="preserve">код группы подвида </t>
  </si>
  <si>
    <t>Доходы от уплаты акцизов на автомобильный бензин, производимый на территории Российской Федерации,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</si>
  <si>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</si>
  <si>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физических лиц, обладающих земельным участком, расположенным в границах сельских поселений  </t>
  </si>
  <si>
    <t>Субвенции местным бюджетам на выполнение передаваемых полномочий субъектов Российской Федерации</t>
  </si>
  <si>
    <t>Земельный налог, взимаемый по ставкам, установленным в соответствии с подпунктом 1 пунктом 1 статьи 394 Налогового кодекса Российской Федерации применяемым к объектам налогообложения, расположенным в границах поселений (пени, проценты)</t>
  </si>
  <si>
    <t>Организация и содержание мест захоронения в рамках подпрограммы "Благоустройство территории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</si>
  <si>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Прочие мероприятия в области жилищно-комунального хозяйства в рамках подпрограммы "Благоустройство территории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</si>
  <si>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Прочие мероприятия в области занятости населения в рамках подпрограммы  "Благоустройство территории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</si>
  <si>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</si>
  <si>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МБТ,передаваемые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культуры в рамках подпрограммы "Прочие 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</si>
  <si>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Внепрограммные расходы отдельных органов местного самоуправления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</si>
  <si>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поназначению и выплате пенсии за выслугу лет лицам, замещавшим муниципальные должности и лицам, замещавшим  должности муниципальной службы в органах местного самоуправления поселений  Казачинского района   в рамках подпрограммы "Прочие  мероприятия Галанинского сельсовета"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</si>
  <si>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культуры в рамках подпрограмм "Прочие 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</si>
  <si>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29</t>
  </si>
  <si>
    <t>7555</t>
  </si>
  <si>
    <t>13</t>
  </si>
  <si>
    <t>995</t>
  </si>
  <si>
    <t>130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</si>
  <si>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</si>
  <si>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</si>
  <si>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</si>
  <si>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</si>
  <si>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7395</t>
  </si>
  <si>
    <t>01200S5090</t>
  </si>
  <si>
    <t>01200S3950</t>
  </si>
  <si>
    <t>01100S7410</t>
  </si>
  <si>
    <t>Закупка товаров, работ и услуг для обеспечения государственных (муниципальных) нужд</t>
  </si>
  <si>
    <t>Расходы на реализацию мероприятий, направленных на обустройство памятника ВОВ с.Галанино Казачинского района Красноярского края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</si>
  <si>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1102</t>
  </si>
  <si>
    <t>Реализация мероприятий направленных на обустройство и восстановление воинских захоронений в рамках подпрограммы "Благоустройство территории Галанинского сельсовета" муниципальной программы Галанинского сельсовета"Создание безопасных и комфортных условий для проживания на территории Галанинского сельсовета"</t>
  </si>
  <si>
    <t>Мероприятия по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в рамках подпрограммы "Содержание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</si>
  <si>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Защита населения и территории от чрезвычайных ситуаций природного и техногенного характера, пожарная безопасность</t>
  </si>
  <si>
    <t>39</t>
  </si>
  <si>
    <t>42</t>
  </si>
  <si>
    <t>43</t>
  </si>
  <si>
    <t>47</t>
  </si>
  <si>
    <t>48</t>
  </si>
  <si>
    <t>51</t>
  </si>
  <si>
    <t>52</t>
  </si>
  <si>
    <t>55</t>
  </si>
  <si>
    <t>56</t>
  </si>
  <si>
    <t>37</t>
  </si>
  <si>
    <t>38</t>
  </si>
  <si>
    <t xml:space="preserve">Глава Галанинского сельсовета                                            Никифорова Е.В.         </t>
  </si>
  <si>
    <t>Проведение мероприятий по развитию физкультуры и спорта  за счет средств  бюджета поселения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</si>
  <si>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805 01 05 00 00 00 0000 000</t>
  </si>
  <si>
    <t>805 01 05 00 00 00 0000 500</t>
  </si>
  <si>
    <t>805 01 05 02 00 00 0000 500</t>
  </si>
  <si>
    <t>805 01 05 02 01 00 0000 510</t>
  </si>
  <si>
    <t>805 01 05 02 01 10 0000 510</t>
  </si>
  <si>
    <t>805 01 05 00 00 00 0000 605</t>
  </si>
  <si>
    <t>805 01 05 02 00 00 0000 600</t>
  </si>
  <si>
    <t>805 01 05 02 01 00 0000 610</t>
  </si>
  <si>
    <t>805 01 05 02 01 10 0000 610</t>
  </si>
  <si>
    <t>Защита населения и территории от чрезвычайных ситуаций природного и техногенного характера, пожарная безопасность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</si>
  <si>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Защита населения и территории от чрезвычайных ситуаций природного и техногенного характера, пожарная безопасность 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</si>
  <si>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Защита населения и территории от чрезвычайных ситуаций природного и техногенного характера, пожарная безопасность за счет средств бюджета поселения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</si>
  <si>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Об исполнении бюджета поселения Галанинского сельсовета за 2022 год</t>
  </si>
  <si>
    <t xml:space="preserve">                                                                                                     к  Проекту Решения Галанинского сельского</t>
  </si>
  <si>
    <t>Исполнение по источникам финансирования профицита (дефицита) бюджета поселения в 2022г</t>
  </si>
  <si>
    <t>Исполнено по доходам бюджета поселения по кодам видов доходов, по кодам бюджетной классификации в 2022г</t>
  </si>
  <si>
    <t>к  Проекту Решения Галанинского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</si>
  <si>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</si>
  <si>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Прочие субсидии бюджетам сельских поселений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</si>
  <si>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Прочие субсидии бюджетам сельских поселений (на обеспечение первичных мер пожарной безопасности)</t>
  </si>
  <si>
    <t>Прочие межбюджетные трансферты, передаваемые бюджетам сельских поселений (на финансовое обеспечение (возмещение) расходных обязательств муниципальных образований, связанных с увеличением с 1 июня 2022года региональных выплат</t>
  </si>
  <si>
    <t>1034</t>
  </si>
  <si>
    <t>7412</t>
  </si>
  <si>
    <t>Иные межбюджетные трансферты на благоустройство кладбищ сельского населенного пункта с численностью населения не более 10000 человек</t>
  </si>
  <si>
    <t>7666</t>
  </si>
  <si>
    <t>БЕЗВОЗМЕЗДНЫЕ ПОСТУПЛЕНИЯ ОТ НЕГОСУДАРСТВЕННЫХ ОРГАНИЗАЦИЙ</t>
  </si>
  <si>
    <t>099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</si>
  <si>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</si>
  <si>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</si>
  <si>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к  Проекту  Решения Галанинского</t>
  </si>
  <si>
    <t>к  проекту Решения</t>
  </si>
  <si>
    <t xml:space="preserve">                                                                                                                                                          к   Проекту Решения Галанинского</t>
  </si>
  <si>
    <t xml:space="preserve">Исполнение расходорв бюджета поселения по целевым статьям (муниципальным программам  Галанинского сельсовета и непрограммным направлениям) в 2022г </t>
  </si>
  <si>
    <t>01100S6660</t>
  </si>
  <si>
    <t>Расходы по благоустройству кладбищ сельского населенного пункта с численностью населения не более 10000 человек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 в рамках подпрограммы Галанинского сельсовета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</si>
  <si>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Галанинского сельсовета в рамках непрограммных расходов отдельных органов местного самоуправления</t>
  </si>
  <si>
    <t>Исполнение расходов бюджета поселения по разделам и подразделам , классификации расходов бюджета Российской Федерации в 2022 г</t>
  </si>
  <si>
    <t>Исполнение расходов бюджета поселения    по разделам, подразделам, целевым статьям (муниципальным программам Галанинского сельсовета)  в 2022 г</t>
  </si>
  <si>
    <t>к    Проекту Решения Галанинского</t>
  </si>
  <si>
    <t>01100S6410</t>
  </si>
  <si>
    <t>1. Утвердить отчет об исполнении бюджета поселения Галанинского сельсовета за 2022 год, в том числе:
исполнение бюджета поселения по доходам в сумме 17 141 890,86 руб.; и расходам в сумме 17 043 853,47 руб.;
исполнение бюджета поселения с профицитом  в сумме   98 037,39 руб.; исполнение по источникам внутреннего финансирования профицита бюджета поселения в сумме  98 037,39 руб.;</t>
  </si>
  <si>
    <t>2. Утвердить исполнение бюджета поселения за 2022 год со следующими показателями:</t>
  </si>
  <si>
    <t>Приложение №6</t>
  </si>
  <si>
    <t xml:space="preserve">     источников финансирования дефицита бюджета поселения по кодам групп, подгрупп, статей, видов источников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бюджета, согласно приложению № 1 к настоящему Решению;</t>
  </si>
  <si>
    <t xml:space="preserve">     доходов бюджета поселения по кодам видов доходов, подвидов доходов, классификации относящихся к доходам поселения, согласно приложению № 2 к настоящему Решению;</t>
  </si>
  <si>
    <t xml:space="preserve">     расходов бюджета поселения по разделам, подразделам, классификации расходов Российской Федерации,
 согласно приложению № 3 к настоящему Решению;</t>
  </si>
  <si>
    <t xml:space="preserve">       расходов бюджета поселения по целевым статьям (муниципальным программам Галанинского сельсовета и непрограмным направлениям деятельности) группам и подгруппам видов расходов, разделам, подразделам классификации расходов местного бюджета согласно приложению № 4 к настоящему Решению;</t>
  </si>
  <si>
    <t xml:space="preserve">      расходов бюджета поселения по разделам, подразделам, целевым статьям (муниципальным программам Галанинского сельсовета непрограмным направлениям деятельности), группам, подгруппам видов расходов, классификации расходов Галанинского сельсовета, согласно приложению № 5 к настоящему Решению</t>
  </si>
  <si>
    <t xml:space="preserve">      межбюджетных трансфертов, передаваемых бюджетам муниципальных районов из бюджетов поселений, согласно приложению № 6 к настоящему Решению</t>
  </si>
  <si>
    <t>Уличное освещение в рамках подпрограммы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терри-тории Галанинского сельсовета"</t>
  </si>
  <si>
    <t>Расходы на реализацию мероприятий по поддержке местных инициатив за счет средств местного бюджета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</si>
  <si>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>41</t>
  </si>
  <si>
    <t>59</t>
  </si>
  <si>
    <t>60</t>
  </si>
  <si>
    <t>Другие вопросы в области национальной безопасности и правоохранительной деятельности</t>
  </si>
  <si>
    <t>Массовый спорт</t>
  </si>
  <si>
    <t>Подпрограмма "Обеспечение безопасности жителей  проживающих на территории   Галанинского сельсовета"</t>
  </si>
  <si>
    <t xml:space="preserve">Руководствуясь ст. 264.5 Бюджетного кодекса Российской Федерации, "Положением о бюджетном процессе в Галанинском сельсовете", утвержденным Решением Галанинского сельского Совета депутатов от 07.10.2022.г № 21-92, статьей  7 Устава Галанинского сельского Совета депутатов </t>
  </si>
  <si>
    <t>РЕШЕНИЕ</t>
  </si>
  <si>
    <t>№ 27-116</t>
  </si>
  <si>
    <t>№ 27-116 от 01.06.2023 г.</t>
  </si>
  <si>
    <t>01.06.2023 г.</t>
  </si>
  <si>
    <t xml:space="preserve">№ 27-116 от 01.06.2023 г.      </t>
  </si>
  <si>
    <t xml:space="preserve">№ 27-116 </t>
  </si>
  <si>
    <t xml:space="preserve">№        от 01.06.2023 г. </t>
  </si>
  <si>
    <t xml:space="preserve">                                                                                                                                                          № 27-116 от 01.06.2023 г. </t>
  </si>
  <si>
    <t xml:space="preserve">№ 27-116 от 01.06.2023 г.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</si>
</sst>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р.&quot;"/>
    <numFmt numFmtId="193" formatCode="_-* #,##0_р_._-;\-* #,##0_р_._-;_-* &quot;-&quot;??_р_._-;_-@_-"/>
    <numFmt numFmtId="194" formatCode="0.0"/>
    <numFmt numFmtId="195" formatCode="\2\6"/>
    <numFmt numFmtId="196" formatCode="#,##0.0&quot;р.&quot;"/>
    <numFmt numFmtId="197" formatCode="#,##0.0"/>
    <numFmt numFmtId="198" formatCode="0000000000"/>
    <numFmt numFmtId="199" formatCode="?"/>
    <numFmt numFmtId="200" formatCode="#,##0.00\ &quot;₽&quot;"/>
    <numFmt numFmtId="201" formatCode="[$-FC19]d\ mmmm\ yyyy\ &quot;г.&quot;"/>
  </numFmts>
  <fonts count="5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002060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193" fontId="1" fillId="0" borderId="0" xfId="64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49" fontId="1" fillId="0" borderId="0" xfId="0" applyNumberFormat="1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left" wrapText="1" indent="3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198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198" fontId="8" fillId="0" borderId="10" xfId="0" applyNumberFormat="1" applyFont="1" applyBorder="1" applyAlignment="1">
      <alignment horizontal="center"/>
    </xf>
    <xf numFmtId="198" fontId="8" fillId="0" borderId="10" xfId="0" applyNumberFormat="1" applyFont="1" applyBorder="1" applyAlignment="1">
      <alignment horizontal="center" wrapText="1"/>
    </xf>
    <xf numFmtId="0" fontId="8" fillId="33" borderId="1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/>
    </xf>
    <xf numFmtId="194" fontId="8" fillId="0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/>
    </xf>
    <xf numFmtId="2" fontId="15" fillId="0" borderId="10" xfId="0" applyNumberFormat="1" applyFont="1" applyFill="1" applyBorder="1" applyAlignment="1">
      <alignment horizontal="center"/>
    </xf>
    <xf numFmtId="198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198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198" fontId="8" fillId="0" borderId="10" xfId="0" applyNumberFormat="1" applyFont="1" applyBorder="1" applyAlignment="1">
      <alignment/>
    </xf>
    <xf numFmtId="198" fontId="8" fillId="34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10" xfId="0" applyFont="1" applyBorder="1" applyAlignment="1">
      <alignment vertical="center" textRotation="90" wrapText="1"/>
    </xf>
    <xf numFmtId="49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vertical="top" wrapText="1"/>
    </xf>
    <xf numFmtId="9" fontId="8" fillId="0" borderId="10" xfId="59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4" fontId="8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 applyProtection="1">
      <alignment horizontal="left" wrapText="1"/>
      <protection/>
    </xf>
    <xf numFmtId="0" fontId="13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99" fontId="8" fillId="0" borderId="14" xfId="0" applyNumberFormat="1" applyFont="1" applyBorder="1" applyAlignment="1" applyProtection="1">
      <alignment horizontal="left" wrapText="1"/>
      <protection/>
    </xf>
    <xf numFmtId="4" fontId="8" fillId="33" borderId="10" xfId="0" applyNumberFormat="1" applyFont="1" applyFill="1" applyBorder="1" applyAlignment="1">
      <alignment/>
    </xf>
    <xf numFmtId="4" fontId="8" fillId="33" borderId="0" xfId="0" applyNumberFormat="1" applyFont="1" applyFill="1" applyAlignment="1">
      <alignment/>
    </xf>
    <xf numFmtId="4" fontId="52" fillId="33" borderId="10" xfId="0" applyNumberFormat="1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vertical="center" wrapText="1"/>
    </xf>
    <xf numFmtId="198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vertical="center" wrapText="1"/>
    </xf>
    <xf numFmtId="199" fontId="8" fillId="33" borderId="16" xfId="0" applyNumberFormat="1" applyFont="1" applyFill="1" applyBorder="1" applyAlignment="1" applyProtection="1">
      <alignment horizontal="left" wrapText="1"/>
      <protection/>
    </xf>
    <xf numFmtId="198" fontId="8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wrapText="1"/>
    </xf>
    <xf numFmtId="0" fontId="8" fillId="33" borderId="12" xfId="0" applyFont="1" applyFill="1" applyBorder="1" applyAlignment="1">
      <alignment horizontal="left" vertical="top" wrapText="1"/>
    </xf>
    <xf numFmtId="198" fontId="8" fillId="33" borderId="10" xfId="0" applyNumberFormat="1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wrapText="1"/>
    </xf>
    <xf numFmtId="0" fontId="8" fillId="33" borderId="11" xfId="0" applyFont="1" applyFill="1" applyBorder="1" applyAlignment="1">
      <alignment wrapText="1"/>
    </xf>
    <xf numFmtId="198" fontId="8" fillId="33" borderId="11" xfId="43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199" fontId="8" fillId="0" borderId="16" xfId="0" applyNumberFormat="1" applyFont="1" applyBorder="1" applyAlignment="1" applyProtection="1">
      <alignment horizontal="left" wrapText="1"/>
      <protection/>
    </xf>
    <xf numFmtId="0" fontId="8" fillId="33" borderId="11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33" borderId="0" xfId="0" applyFont="1" applyFill="1" applyAlignment="1">
      <alignment horizontal="right"/>
    </xf>
    <xf numFmtId="4" fontId="8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0" fontId="8" fillId="0" borderId="10" xfId="53" applyFont="1" applyBorder="1">
      <alignment/>
      <protection/>
    </xf>
    <xf numFmtId="171" fontId="8" fillId="0" borderId="0" xfId="64" applyFont="1" applyAlignment="1">
      <alignment/>
    </xf>
    <xf numFmtId="0" fontId="13" fillId="0" borderId="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left" wrapText="1" indent="3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4" fontId="8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wrapText="1"/>
    </xf>
    <xf numFmtId="4" fontId="15" fillId="33" borderId="10" xfId="0" applyNumberFormat="1" applyFont="1" applyFill="1" applyBorder="1" applyAlignment="1">
      <alignment horizontal="center"/>
    </xf>
    <xf numFmtId="49" fontId="8" fillId="0" borderId="16" xfId="0" applyNumberFormat="1" applyFont="1" applyBorder="1" applyAlignment="1" applyProtection="1">
      <alignment horizontal="left" wrapText="1"/>
      <protection/>
    </xf>
    <xf numFmtId="2" fontId="14" fillId="33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/>
    </xf>
    <xf numFmtId="4" fontId="13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/>
    </xf>
    <xf numFmtId="4" fontId="15" fillId="33" borderId="10" xfId="0" applyNumberFormat="1" applyFont="1" applyFill="1" applyBorder="1" applyAlignment="1">
      <alignment horizontal="center"/>
    </xf>
    <xf numFmtId="4" fontId="8" fillId="0" borderId="13" xfId="0" applyNumberFormat="1" applyFont="1" applyBorder="1" applyAlignment="1">
      <alignment horizontal="center" vertical="center" wrapText="1"/>
    </xf>
    <xf numFmtId="199" fontId="8" fillId="0" borderId="10" xfId="0" applyNumberFormat="1" applyFont="1" applyBorder="1" applyAlignment="1" applyProtection="1">
      <alignment horizontal="left" wrapText="1"/>
      <protection/>
    </xf>
    <xf numFmtId="198" fontId="8" fillId="33" borderId="0" xfId="0" applyNumberFormat="1" applyFont="1" applyFill="1" applyAlignment="1">
      <alignment/>
    </xf>
    <xf numFmtId="198" fontId="8" fillId="33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 applyProtection="1">
      <alignment horizontal="left" wrapText="1"/>
      <protection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49" fontId="1" fillId="0" borderId="0" xfId="0" applyNumberFormat="1" applyFont="1" applyFill="1" applyAlignment="1">
      <alignment horizontal="justify"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2" fontId="1" fillId="0" borderId="0" xfId="0" applyNumberFormat="1" applyFont="1" applyFill="1" applyAlignment="1">
      <alignment horizontal="justify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ont="1" applyAlignment="1">
      <alignment horizontal="justify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1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15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13" fillId="0" borderId="0" xfId="0" applyFont="1" applyAlignment="1">
      <alignment horizontal="center" wrapText="1"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198" fontId="8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4" fontId="8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wrapText="1"/>
    </xf>
    <xf numFmtId="4" fontId="15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15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13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A20" sqref="A20:M20"/>
    </sheetView>
  </sheetViews>
  <sheetFormatPr defaultColWidth="9.140625" defaultRowHeight="12.75"/>
  <cols>
    <col min="1" max="1" width="4.57421875" style="28" customWidth="1"/>
    <col min="2" max="2" width="5.57421875" style="28" customWidth="1"/>
    <col min="3" max="3" width="5.421875" style="28" customWidth="1"/>
    <col min="4" max="4" width="6.8515625" style="28" customWidth="1"/>
    <col min="5" max="5" width="7.00390625" style="28" customWidth="1"/>
    <col min="6" max="8" width="6.421875" style="28" customWidth="1"/>
    <col min="9" max="9" width="8.421875" style="28" customWidth="1"/>
    <col min="10" max="10" width="6.421875" style="28" customWidth="1"/>
    <col min="11" max="11" width="25.421875" style="28" customWidth="1"/>
    <col min="12" max="12" width="2.8515625" style="11" hidden="1" customWidth="1"/>
    <col min="13" max="13" width="23.421875" style="11" hidden="1" customWidth="1"/>
    <col min="14" max="14" width="0.13671875" style="11" customWidth="1"/>
    <col min="15" max="16384" width="9.140625" style="11" customWidth="1"/>
  </cols>
  <sheetData>
    <row r="1" ht="2.25" customHeight="1">
      <c r="M1" s="12"/>
    </row>
    <row r="2" ht="55.5" customHeight="1" hidden="1">
      <c r="M2" s="12"/>
    </row>
    <row r="3" ht="12.75">
      <c r="M3" s="12"/>
    </row>
    <row r="4" spans="4:10" ht="12.75">
      <c r="D4" s="178" t="s">
        <v>191</v>
      </c>
      <c r="E4" s="178"/>
      <c r="F4" s="178"/>
      <c r="G4" s="178"/>
      <c r="H4" s="178"/>
      <c r="I4" s="178"/>
      <c r="J4" s="178"/>
    </row>
    <row r="5" spans="4:10" ht="12.75">
      <c r="D5" s="178" t="s">
        <v>192</v>
      </c>
      <c r="E5" s="178"/>
      <c r="F5" s="178"/>
      <c r="G5" s="178"/>
      <c r="H5" s="178"/>
      <c r="I5" s="178"/>
      <c r="J5" s="178"/>
    </row>
    <row r="7" spans="4:10" ht="12.75">
      <c r="D7" s="178" t="s">
        <v>193</v>
      </c>
      <c r="E7" s="178"/>
      <c r="F7" s="178"/>
      <c r="G7" s="178"/>
      <c r="H7" s="178"/>
      <c r="I7" s="178"/>
      <c r="J7" s="178"/>
    </row>
    <row r="8" spans="4:10" ht="12.75">
      <c r="D8" s="178" t="s">
        <v>219</v>
      </c>
      <c r="E8" s="178"/>
      <c r="F8" s="178"/>
      <c r="G8" s="178"/>
      <c r="H8" s="178"/>
      <c r="I8" s="178"/>
      <c r="J8" s="178"/>
    </row>
    <row r="9" ht="12.75">
      <c r="E9" s="133"/>
    </row>
    <row r="10" spans="1:13" ht="12.75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"/>
      <c r="M10" s="13"/>
    </row>
    <row r="11" spans="1:13" s="14" customFormat="1" ht="12.75">
      <c r="A11" s="177" t="s">
        <v>396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</row>
    <row r="12" spans="1:13" s="14" customFormat="1" ht="12.75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"/>
      <c r="M12" s="13"/>
    </row>
    <row r="13" spans="1:13" ht="12.75">
      <c r="A13" s="134" t="s">
        <v>399</v>
      </c>
      <c r="B13" s="134"/>
      <c r="C13" s="134"/>
      <c r="D13" s="134"/>
      <c r="I13" s="135"/>
      <c r="K13" s="176" t="s">
        <v>397</v>
      </c>
      <c r="L13" s="176"/>
      <c r="M13" s="176"/>
    </row>
    <row r="15" spans="1:13" ht="21" customHeight="1">
      <c r="A15" s="174" t="s">
        <v>350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</row>
    <row r="16" spans="1:13" ht="12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"/>
      <c r="M16" s="13"/>
    </row>
    <row r="17" spans="1:13" ht="39.75" customHeight="1">
      <c r="A17" s="175" t="s">
        <v>395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</row>
    <row r="18" spans="1:13" s="16" customFormat="1" ht="21" customHeight="1">
      <c r="A18" s="173" t="s">
        <v>194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</row>
    <row r="19" spans="1:13" s="16" customFormat="1" ht="54.75" customHeight="1">
      <c r="A19" s="175" t="s">
        <v>378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</row>
    <row r="20" spans="1:13" s="16" customFormat="1" ht="23.25" customHeight="1">
      <c r="A20" s="172" t="s">
        <v>379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</row>
    <row r="21" spans="1:13" s="16" customFormat="1" ht="57" customHeight="1">
      <c r="A21" s="175" t="s">
        <v>381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</row>
    <row r="22" spans="1:13" s="16" customFormat="1" ht="29.25" customHeight="1">
      <c r="A22" s="172" t="s">
        <v>382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5"/>
    </row>
    <row r="23" s="179" customFormat="1" ht="29.25" customHeight="1">
      <c r="A23" s="172" t="s">
        <v>383</v>
      </c>
    </row>
    <row r="24" spans="1:13" s="16" customFormat="1" ht="43.5" customHeight="1">
      <c r="A24" s="175" t="s">
        <v>384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</row>
    <row r="25" spans="1:13" s="16" customFormat="1" ht="51.75" customHeight="1">
      <c r="A25" s="175" t="s">
        <v>385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</row>
    <row r="26" spans="1:13" s="16" customFormat="1" ht="39.75" customHeight="1">
      <c r="A26" s="172" t="s">
        <v>386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</row>
    <row r="27" spans="1:13" s="16" customFormat="1" ht="30" customHeight="1">
      <c r="A27" s="172" t="s">
        <v>195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</row>
    <row r="28" spans="1:13" s="16" customFormat="1" ht="13.5" customHeight="1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</row>
    <row r="29" spans="1:13" s="16" customFormat="1" ht="13.5" customHeight="1">
      <c r="A29" s="170" t="s">
        <v>279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</row>
    <row r="30" spans="1:13" s="25" customFormat="1" ht="13.5" customHeight="1">
      <c r="A30" s="170" t="s">
        <v>280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</row>
    <row r="31" spans="1:13" s="25" customFormat="1" ht="13.5" customHeight="1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</row>
    <row r="32" spans="1:13" s="16" customFormat="1" ht="13.5" customHeight="1">
      <c r="A32" s="170" t="s">
        <v>336</v>
      </c>
      <c r="B32" s="170"/>
      <c r="C32" s="170"/>
      <c r="D32" s="170"/>
      <c r="E32" s="170"/>
      <c r="F32" s="170"/>
      <c r="G32" s="170"/>
      <c r="H32" s="170"/>
      <c r="I32" s="170"/>
      <c r="J32" s="171"/>
      <c r="K32" s="171"/>
      <c r="L32" s="171"/>
      <c r="M32" s="171"/>
    </row>
    <row r="33" spans="1:13" s="26" customFormat="1" ht="12.75">
      <c r="A33" s="136"/>
      <c r="B33" s="136"/>
      <c r="C33" s="136"/>
      <c r="D33" s="136"/>
      <c r="E33" s="136"/>
      <c r="F33" s="136"/>
      <c r="G33" s="136"/>
      <c r="H33" s="136"/>
      <c r="I33" s="136"/>
      <c r="J33" s="137"/>
      <c r="K33" s="137"/>
      <c r="L33" s="24"/>
      <c r="M33" s="24"/>
    </row>
    <row r="34" spans="1:13" s="16" customFormat="1" ht="12.75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</row>
    <row r="35" spans="1:11" s="16" customFormat="1" ht="13.5" customHeight="1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</row>
    <row r="36" spans="1:13" s="16" customFormat="1" ht="15.75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</row>
    <row r="37" spans="1:13" s="16" customFormat="1" ht="33.75" customHeight="1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7"/>
      <c r="M37" s="17"/>
    </row>
    <row r="38" spans="1:11" s="17" customFormat="1" ht="12.75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</row>
    <row r="39" spans="1:13" s="17" customFormat="1" ht="12.75">
      <c r="A39" s="173"/>
      <c r="B39" s="173"/>
      <c r="C39" s="173"/>
      <c r="D39" s="173"/>
      <c r="E39" s="173"/>
      <c r="F39" s="173"/>
      <c r="G39" s="173"/>
      <c r="H39" s="173"/>
      <c r="I39" s="173"/>
      <c r="J39" s="174"/>
      <c r="K39" s="174"/>
      <c r="L39" s="174"/>
      <c r="M39" s="174"/>
    </row>
    <row r="40" spans="1:11" s="17" customFormat="1" ht="12.75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</row>
    <row r="41" spans="1:11" s="17" customFormat="1" ht="12.75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</row>
    <row r="42" spans="1:11" s="17" customFormat="1" ht="12.7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</row>
    <row r="43" spans="1:11" s="17" customFormat="1" ht="12.7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</row>
    <row r="44" spans="1:11" s="17" customFormat="1" ht="12.75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</row>
    <row r="45" spans="1:11" s="17" customFormat="1" ht="12.7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</row>
    <row r="46" spans="1:11" s="17" customFormat="1" ht="15.75" customHeight="1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</row>
    <row r="47" spans="1:11" s="17" customFormat="1" ht="12.7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</row>
    <row r="48" spans="1:11" s="17" customFormat="1" ht="12.7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</row>
    <row r="49" spans="1:11" s="17" customFormat="1" ht="15.75" customHeigh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</row>
    <row r="50" spans="1:11" s="17" customFormat="1" ht="12.7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</row>
    <row r="51" spans="1:11" s="17" customFormat="1" ht="12.7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</row>
    <row r="52" spans="1:11" s="17" customFormat="1" ht="15.75" customHeight="1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</row>
    <row r="53" spans="1:11" s="17" customFormat="1" ht="15.75" customHeight="1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</row>
    <row r="54" spans="1:11" s="17" customFormat="1" ht="15.75" customHeight="1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</row>
    <row r="55" spans="1:11" s="17" customFormat="1" ht="15.75" customHeight="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</row>
    <row r="56" spans="1:11" s="17" customFormat="1" ht="15.75" customHeight="1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</row>
    <row r="57" spans="1:11" s="17" customFormat="1" ht="15.75" customHeight="1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</row>
    <row r="58" spans="1:13" s="17" customFormat="1" ht="15.7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11"/>
      <c r="M58" s="11"/>
    </row>
  </sheetData>
  <sheetProtection/>
  <mergeCells count="26">
    <mergeCell ref="D4:J4"/>
    <mergeCell ref="D5:J5"/>
    <mergeCell ref="D7:J7"/>
    <mergeCell ref="D8:J8"/>
    <mergeCell ref="A11:M11"/>
    <mergeCell ref="A21:M21"/>
    <mergeCell ref="A24:M24"/>
    <mergeCell ref="A25:M25"/>
    <mergeCell ref="K13:M13"/>
    <mergeCell ref="A15:M15"/>
    <mergeCell ref="A17:M17"/>
    <mergeCell ref="A18:M18"/>
    <mergeCell ref="A19:M19"/>
    <mergeCell ref="A20:M20"/>
    <mergeCell ref="A22:L22"/>
    <mergeCell ref="A23:IV23"/>
    <mergeCell ref="A32:M32"/>
    <mergeCell ref="A36:M36"/>
    <mergeCell ref="A39:M39"/>
    <mergeCell ref="A26:M26"/>
    <mergeCell ref="A27:M27"/>
    <mergeCell ref="A28:M28"/>
    <mergeCell ref="A29:M29"/>
    <mergeCell ref="A34:M34"/>
    <mergeCell ref="A30:M30"/>
    <mergeCell ref="A31:M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4.8515625" style="4" customWidth="1"/>
    <col min="2" max="2" width="28.57421875" style="4" customWidth="1"/>
    <col min="3" max="3" width="37.140625" style="4" customWidth="1"/>
    <col min="4" max="4" width="12.421875" style="4" customWidth="1"/>
    <col min="5" max="5" width="12.7109375" style="4" customWidth="1"/>
    <col min="6" max="6" width="12.421875" style="4" customWidth="1"/>
    <col min="7" max="16384" width="9.140625" style="1" customWidth="1"/>
  </cols>
  <sheetData>
    <row r="1" spans="1:6" ht="12.75">
      <c r="A1" s="183" t="s">
        <v>30</v>
      </c>
      <c r="B1" s="183"/>
      <c r="C1" s="183"/>
      <c r="D1" s="183"/>
      <c r="E1" s="183"/>
      <c r="F1" s="183"/>
    </row>
    <row r="2" spans="1:6" ht="12.75">
      <c r="A2" s="3"/>
      <c r="B2" s="183" t="s">
        <v>351</v>
      </c>
      <c r="C2" s="183"/>
      <c r="D2" s="183"/>
      <c r="E2" s="183"/>
      <c r="F2" s="183"/>
    </row>
    <row r="3" spans="1:10" ht="12.75">
      <c r="A3" s="3"/>
      <c r="B3" s="183" t="s">
        <v>107</v>
      </c>
      <c r="C3" s="183"/>
      <c r="D3" s="183"/>
      <c r="E3" s="183"/>
      <c r="F3" s="183"/>
      <c r="I3" s="2"/>
      <c r="J3" s="2"/>
    </row>
    <row r="4" spans="1:6" ht="12.75">
      <c r="A4" s="183" t="s">
        <v>400</v>
      </c>
      <c r="B4" s="183"/>
      <c r="C4" s="183"/>
      <c r="D4" s="183"/>
      <c r="E4" s="183"/>
      <c r="F4" s="183"/>
    </row>
    <row r="5" spans="1:6" ht="12.75">
      <c r="A5" s="3"/>
      <c r="B5" s="183"/>
      <c r="C5" s="183"/>
      <c r="D5" s="183"/>
      <c r="E5" s="183"/>
      <c r="F5" s="183"/>
    </row>
    <row r="6" spans="1:10" ht="2.25" customHeight="1">
      <c r="A6" s="3"/>
      <c r="B6" s="183"/>
      <c r="C6" s="183"/>
      <c r="D6" s="183"/>
      <c r="E6" s="183"/>
      <c r="F6" s="183"/>
      <c r="I6" s="2"/>
      <c r="J6" s="2"/>
    </row>
    <row r="7" spans="1:6" ht="12.75" hidden="1">
      <c r="A7" s="3"/>
      <c r="B7" s="183" t="s">
        <v>71</v>
      </c>
      <c r="C7" s="183"/>
      <c r="D7" s="183"/>
      <c r="E7" s="183"/>
      <c r="F7" s="183"/>
    </row>
    <row r="8" ht="12.75" hidden="1">
      <c r="A8" s="124"/>
    </row>
    <row r="9" spans="1:6" ht="12.75">
      <c r="A9" s="187" t="s">
        <v>352</v>
      </c>
      <c r="B9" s="187"/>
      <c r="C9" s="187"/>
      <c r="D9" s="187"/>
      <c r="E9" s="187"/>
      <c r="F9" s="187"/>
    </row>
    <row r="10" spans="1:6" ht="15" customHeight="1">
      <c r="A10" s="187"/>
      <c r="B10" s="187"/>
      <c r="C10" s="187"/>
      <c r="D10" s="187"/>
      <c r="E10" s="187"/>
      <c r="F10" s="187"/>
    </row>
    <row r="11" spans="1:6" ht="15" customHeight="1">
      <c r="A11" s="130"/>
      <c r="B11" s="130"/>
      <c r="C11" s="130"/>
      <c r="D11" s="130"/>
      <c r="E11" s="130"/>
      <c r="F11" s="130"/>
    </row>
    <row r="12" spans="1:6" ht="15" customHeight="1">
      <c r="A12" s="180" t="s">
        <v>9</v>
      </c>
      <c r="B12" s="180" t="s">
        <v>142</v>
      </c>
      <c r="C12" s="181" t="s">
        <v>64</v>
      </c>
      <c r="D12" s="190" t="s">
        <v>32</v>
      </c>
      <c r="E12" s="190"/>
      <c r="F12" s="190"/>
    </row>
    <row r="13" spans="1:6" ht="154.5" customHeight="1">
      <c r="A13" s="180"/>
      <c r="B13" s="180"/>
      <c r="C13" s="182"/>
      <c r="D13" s="29" t="s">
        <v>108</v>
      </c>
      <c r="E13" s="29" t="s">
        <v>109</v>
      </c>
      <c r="F13" s="29" t="s">
        <v>110</v>
      </c>
    </row>
    <row r="14" spans="1:6" ht="12.75">
      <c r="A14" s="31"/>
      <c r="B14" s="31">
        <v>1</v>
      </c>
      <c r="C14" s="31">
        <v>2</v>
      </c>
      <c r="D14" s="31">
        <v>3</v>
      </c>
      <c r="E14" s="31">
        <v>4</v>
      </c>
      <c r="F14" s="31">
        <v>5</v>
      </c>
    </row>
    <row r="15" spans="1:6" ht="12.75">
      <c r="A15" s="31">
        <v>1</v>
      </c>
      <c r="B15" s="31">
        <v>805</v>
      </c>
      <c r="C15" s="184" t="s">
        <v>220</v>
      </c>
      <c r="D15" s="185"/>
      <c r="E15" s="185"/>
      <c r="F15" s="186"/>
    </row>
    <row r="16" spans="1:6" ht="39.75" customHeight="1">
      <c r="A16" s="124">
        <v>2</v>
      </c>
      <c r="B16" s="180" t="s">
        <v>338</v>
      </c>
      <c r="C16" s="189" t="s">
        <v>143</v>
      </c>
      <c r="D16" s="188">
        <v>0</v>
      </c>
      <c r="E16" s="188">
        <f>E26</f>
        <v>-40405.21999999881</v>
      </c>
      <c r="F16" s="188">
        <f>F18+F22</f>
        <v>-98037.3900000006</v>
      </c>
    </row>
    <row r="17" spans="2:6" ht="13.5" customHeight="1" hidden="1" thickBot="1">
      <c r="B17" s="180"/>
      <c r="C17" s="189"/>
      <c r="D17" s="188"/>
      <c r="E17" s="188"/>
      <c r="F17" s="188"/>
    </row>
    <row r="18" spans="1:6" ht="26.25" customHeight="1">
      <c r="A18" s="29">
        <v>3</v>
      </c>
      <c r="B18" s="29" t="s">
        <v>339</v>
      </c>
      <c r="C18" s="75" t="s">
        <v>144</v>
      </c>
      <c r="D18" s="76">
        <f>D19</f>
        <v>-8637218</v>
      </c>
      <c r="E18" s="131">
        <f>E19</f>
        <v>-17148611.86</v>
      </c>
      <c r="F18" s="131">
        <f>F19</f>
        <v>-17141890.86</v>
      </c>
    </row>
    <row r="19" spans="1:6" ht="12.75">
      <c r="A19" s="29">
        <v>4</v>
      </c>
      <c r="B19" s="29" t="s">
        <v>340</v>
      </c>
      <c r="C19" s="75" t="s">
        <v>145</v>
      </c>
      <c r="D19" s="76">
        <f aca="true" t="shared" si="0" ref="D19:F20">+D20</f>
        <v>-8637218</v>
      </c>
      <c r="E19" s="131">
        <f>E20</f>
        <v>-17148611.86</v>
      </c>
      <c r="F19" s="131">
        <f t="shared" si="0"/>
        <v>-17141890.86</v>
      </c>
    </row>
    <row r="20" spans="1:6" ht="22.5">
      <c r="A20" s="29">
        <v>5</v>
      </c>
      <c r="B20" s="29" t="s">
        <v>341</v>
      </c>
      <c r="C20" s="75" t="s">
        <v>146</v>
      </c>
      <c r="D20" s="76">
        <f t="shared" si="0"/>
        <v>-8637218</v>
      </c>
      <c r="E20" s="131">
        <f>E21</f>
        <v>-17148611.86</v>
      </c>
      <c r="F20" s="131">
        <f t="shared" si="0"/>
        <v>-17141890.86</v>
      </c>
    </row>
    <row r="21" spans="1:6" ht="22.5">
      <c r="A21" s="29">
        <v>6</v>
      </c>
      <c r="B21" s="29" t="s">
        <v>342</v>
      </c>
      <c r="C21" s="75" t="s">
        <v>73</v>
      </c>
      <c r="D21" s="76">
        <v>-8637218</v>
      </c>
      <c r="E21" s="131">
        <v>-17148611.86</v>
      </c>
      <c r="F21" s="76">
        <v>-17141890.86</v>
      </c>
    </row>
    <row r="22" spans="1:6" ht="12.75">
      <c r="A22" s="29">
        <v>7</v>
      </c>
      <c r="B22" s="29" t="s">
        <v>343</v>
      </c>
      <c r="C22" s="75" t="s">
        <v>147</v>
      </c>
      <c r="D22" s="76">
        <f aca="true" t="shared" si="1" ref="D22:F24">+D23</f>
        <v>8637218</v>
      </c>
      <c r="E22" s="131">
        <f t="shared" si="1"/>
        <v>17108206.64</v>
      </c>
      <c r="F22" s="131">
        <f t="shared" si="1"/>
        <v>17043853.47</v>
      </c>
    </row>
    <row r="23" spans="1:6" ht="12.75">
      <c r="A23" s="29">
        <v>8</v>
      </c>
      <c r="B23" s="29" t="s">
        <v>344</v>
      </c>
      <c r="C23" s="75" t="s">
        <v>148</v>
      </c>
      <c r="D23" s="76">
        <f t="shared" si="1"/>
        <v>8637218</v>
      </c>
      <c r="E23" s="131">
        <f t="shared" si="1"/>
        <v>17108206.64</v>
      </c>
      <c r="F23" s="131">
        <f t="shared" si="1"/>
        <v>17043853.47</v>
      </c>
    </row>
    <row r="24" spans="1:6" ht="22.5">
      <c r="A24" s="29">
        <v>9</v>
      </c>
      <c r="B24" s="29" t="s">
        <v>345</v>
      </c>
      <c r="C24" s="75" t="s">
        <v>149</v>
      </c>
      <c r="D24" s="76">
        <f t="shared" si="1"/>
        <v>8637218</v>
      </c>
      <c r="E24" s="131">
        <f t="shared" si="1"/>
        <v>17108206.64</v>
      </c>
      <c r="F24" s="76">
        <f>+F25</f>
        <v>17043853.47</v>
      </c>
    </row>
    <row r="25" spans="1:6" ht="22.5">
      <c r="A25" s="29">
        <v>10</v>
      </c>
      <c r="B25" s="29" t="s">
        <v>346</v>
      </c>
      <c r="C25" s="75" t="s">
        <v>72</v>
      </c>
      <c r="D25" s="76">
        <v>8637218</v>
      </c>
      <c r="E25" s="131">
        <v>17108206.64</v>
      </c>
      <c r="F25" s="76">
        <v>17043853.47</v>
      </c>
    </row>
    <row r="26" spans="1:6" ht="39.75" customHeight="1">
      <c r="A26" s="29">
        <v>11</v>
      </c>
      <c r="B26" s="29"/>
      <c r="C26" s="75" t="s">
        <v>150</v>
      </c>
      <c r="D26" s="76">
        <v>0</v>
      </c>
      <c r="E26" s="76">
        <f>E22+E21</f>
        <v>-40405.21999999881</v>
      </c>
      <c r="F26" s="76">
        <f>F16</f>
        <v>-98037.3900000006</v>
      </c>
    </row>
  </sheetData>
  <sheetProtection/>
  <mergeCells count="19">
    <mergeCell ref="C15:F15"/>
    <mergeCell ref="B16:B17"/>
    <mergeCell ref="A9:F9"/>
    <mergeCell ref="A10:F10"/>
    <mergeCell ref="F16:F17"/>
    <mergeCell ref="E16:E17"/>
    <mergeCell ref="D16:D17"/>
    <mergeCell ref="C16:C17"/>
    <mergeCell ref="D12:F12"/>
    <mergeCell ref="A12:A13"/>
    <mergeCell ref="B12:B13"/>
    <mergeCell ref="C12:C13"/>
    <mergeCell ref="B2:F2"/>
    <mergeCell ref="A1:F1"/>
    <mergeCell ref="B3:F3"/>
    <mergeCell ref="B7:F7"/>
    <mergeCell ref="A4:F4"/>
    <mergeCell ref="B5:F5"/>
    <mergeCell ref="B6:F6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3" width="3.421875" style="4" customWidth="1"/>
    <col min="4" max="4" width="3.00390625" style="4" customWidth="1"/>
    <col min="5" max="5" width="4.421875" style="4" customWidth="1"/>
    <col min="6" max="6" width="2.8515625" style="4" customWidth="1"/>
    <col min="7" max="7" width="5.421875" style="4" customWidth="1"/>
    <col min="8" max="8" width="4.8515625" style="4" customWidth="1"/>
    <col min="9" max="9" width="42.8515625" style="4" customWidth="1"/>
    <col min="10" max="10" width="11.00390625" style="4" customWidth="1"/>
    <col min="11" max="11" width="12.7109375" style="42" customWidth="1"/>
    <col min="12" max="12" width="10.8515625" style="42" customWidth="1"/>
    <col min="13" max="13" width="13.57421875" style="4" customWidth="1"/>
    <col min="14" max="16384" width="9.140625" style="5" customWidth="1"/>
  </cols>
  <sheetData>
    <row r="1" spans="1:13" ht="12">
      <c r="A1" s="27" t="s">
        <v>19</v>
      </c>
      <c r="B1" s="27"/>
      <c r="C1" s="27"/>
      <c r="D1" s="27"/>
      <c r="E1" s="27"/>
      <c r="F1" s="27"/>
      <c r="G1" s="27"/>
      <c r="H1" s="27"/>
      <c r="I1" s="191" t="s">
        <v>74</v>
      </c>
      <c r="J1" s="191"/>
      <c r="K1" s="183"/>
      <c r="L1" s="183"/>
      <c r="M1" s="183"/>
    </row>
    <row r="2" spans="9:13" ht="12">
      <c r="I2" s="183" t="s">
        <v>354</v>
      </c>
      <c r="J2" s="183"/>
      <c r="K2" s="183"/>
      <c r="L2" s="183"/>
      <c r="M2" s="183"/>
    </row>
    <row r="3" spans="9:13" ht="12">
      <c r="I3" s="183" t="s">
        <v>106</v>
      </c>
      <c r="J3" s="183"/>
      <c r="K3" s="183"/>
      <c r="L3" s="183"/>
      <c r="M3" s="183"/>
    </row>
    <row r="4" spans="1:13" ht="15" customHeight="1">
      <c r="A4" s="27" t="s">
        <v>19</v>
      </c>
      <c r="B4" s="27"/>
      <c r="C4" s="27"/>
      <c r="D4" s="27"/>
      <c r="E4" s="27"/>
      <c r="F4" s="27"/>
      <c r="G4" s="27"/>
      <c r="H4" s="27"/>
      <c r="I4" s="183" t="s">
        <v>291</v>
      </c>
      <c r="J4" s="183"/>
      <c r="K4" s="125" t="s">
        <v>255</v>
      </c>
      <c r="L4" s="156" t="s">
        <v>401</v>
      </c>
      <c r="M4" s="156" t="s">
        <v>402</v>
      </c>
    </row>
    <row r="5" spans="9:13" ht="6.75" customHeight="1" hidden="1">
      <c r="I5" s="183"/>
      <c r="J5" s="183"/>
      <c r="K5" s="125"/>
      <c r="L5" s="125"/>
      <c r="M5" s="3"/>
    </row>
    <row r="6" spans="9:13" ht="5.25" customHeight="1" hidden="1">
      <c r="I6" s="183"/>
      <c r="J6" s="183"/>
      <c r="K6" s="125"/>
      <c r="L6" s="125"/>
      <c r="M6" s="3"/>
    </row>
    <row r="7" spans="1:13" ht="27.75" customHeight="1">
      <c r="A7" s="197" t="s">
        <v>353</v>
      </c>
      <c r="B7" s="197"/>
      <c r="C7" s="197"/>
      <c r="D7" s="197"/>
      <c r="E7" s="197"/>
      <c r="F7" s="197"/>
      <c r="G7" s="197"/>
      <c r="H7" s="197"/>
      <c r="I7" s="197"/>
      <c r="J7" s="197"/>
      <c r="K7" s="198"/>
      <c r="L7" s="198"/>
      <c r="M7" s="77"/>
    </row>
    <row r="8" spans="1:8" ht="12.75" customHeight="1">
      <c r="A8" s="77"/>
      <c r="B8" s="77"/>
      <c r="C8" s="77"/>
      <c r="D8" s="77"/>
      <c r="E8" s="77"/>
      <c r="F8" s="77"/>
      <c r="G8" s="77"/>
      <c r="H8" s="77"/>
    </row>
    <row r="9" spans="1:13" ht="22.5" customHeight="1">
      <c r="A9" s="202" t="s">
        <v>9</v>
      </c>
      <c r="B9" s="192" t="s">
        <v>189</v>
      </c>
      <c r="C9" s="193"/>
      <c r="D9" s="193"/>
      <c r="E9" s="193"/>
      <c r="F9" s="193"/>
      <c r="G9" s="193"/>
      <c r="H9" s="194"/>
      <c r="I9" s="180" t="s">
        <v>190</v>
      </c>
      <c r="J9" s="195" t="s">
        <v>108</v>
      </c>
      <c r="K9" s="204" t="s">
        <v>111</v>
      </c>
      <c r="L9" s="204" t="s">
        <v>110</v>
      </c>
      <c r="M9" s="181" t="s">
        <v>112</v>
      </c>
    </row>
    <row r="10" spans="1:13" ht="67.5" customHeight="1">
      <c r="A10" s="203"/>
      <c r="B10" s="78" t="s">
        <v>33</v>
      </c>
      <c r="C10" s="78" t="s">
        <v>34</v>
      </c>
      <c r="D10" s="78" t="s">
        <v>35</v>
      </c>
      <c r="E10" s="78" t="s">
        <v>36</v>
      </c>
      <c r="F10" s="78" t="s">
        <v>37</v>
      </c>
      <c r="G10" s="78" t="s">
        <v>292</v>
      </c>
      <c r="H10" s="78" t="s">
        <v>188</v>
      </c>
      <c r="I10" s="180"/>
      <c r="J10" s="196"/>
      <c r="K10" s="205"/>
      <c r="L10" s="205"/>
      <c r="M10" s="182"/>
    </row>
    <row r="11" spans="1:13" ht="12" customHeight="1">
      <c r="A11" s="31"/>
      <c r="B11" s="31">
        <v>1</v>
      </c>
      <c r="C11" s="31">
        <v>2</v>
      </c>
      <c r="D11" s="31">
        <v>3</v>
      </c>
      <c r="E11" s="31">
        <v>4</v>
      </c>
      <c r="F11" s="31">
        <v>5</v>
      </c>
      <c r="G11" s="31">
        <v>6</v>
      </c>
      <c r="H11" s="31">
        <v>7</v>
      </c>
      <c r="I11" s="31">
        <v>8</v>
      </c>
      <c r="J11" s="31">
        <v>9</v>
      </c>
      <c r="K11" s="43">
        <v>10</v>
      </c>
      <c r="L11" s="43">
        <v>11</v>
      </c>
      <c r="M11" s="31">
        <v>12</v>
      </c>
    </row>
    <row r="12" spans="1:13" ht="20.25" customHeight="1">
      <c r="A12" s="29">
        <v>1</v>
      </c>
      <c r="B12" s="32" t="s">
        <v>39</v>
      </c>
      <c r="C12" s="79" t="s">
        <v>40</v>
      </c>
      <c r="D12" s="79" t="s">
        <v>40</v>
      </c>
      <c r="E12" s="79" t="s">
        <v>38</v>
      </c>
      <c r="F12" s="79" t="s">
        <v>40</v>
      </c>
      <c r="G12" s="79" t="s">
        <v>41</v>
      </c>
      <c r="H12" s="79" t="s">
        <v>38</v>
      </c>
      <c r="I12" s="80" t="s">
        <v>158</v>
      </c>
      <c r="J12" s="81">
        <f>J13+J18+J24+J35+J38</f>
        <v>859762</v>
      </c>
      <c r="K12" s="81">
        <f>K13+K18+K24+K35+K38+K42</f>
        <v>1062778.5599999998</v>
      </c>
      <c r="L12" s="81">
        <f>L13+L18+L24+L35+L38+L42</f>
        <v>1062778.5599999998</v>
      </c>
      <c r="M12" s="155">
        <f>M13+M18+M24+M35+M38+M42</f>
        <v>600</v>
      </c>
    </row>
    <row r="13" spans="1:13" ht="15" customHeight="1">
      <c r="A13" s="29">
        <v>2</v>
      </c>
      <c r="B13" s="32" t="s">
        <v>39</v>
      </c>
      <c r="C13" s="32" t="s">
        <v>20</v>
      </c>
      <c r="D13" s="32" t="s">
        <v>40</v>
      </c>
      <c r="E13" s="32" t="s">
        <v>38</v>
      </c>
      <c r="F13" s="32" t="s">
        <v>40</v>
      </c>
      <c r="G13" s="32" t="s">
        <v>41</v>
      </c>
      <c r="H13" s="32" t="s">
        <v>38</v>
      </c>
      <c r="I13" s="80" t="s">
        <v>159</v>
      </c>
      <c r="J13" s="81">
        <f>J14</f>
        <v>104909</v>
      </c>
      <c r="K13" s="123">
        <f>K14</f>
        <v>136262.84999999998</v>
      </c>
      <c r="L13" s="123">
        <f>L14</f>
        <v>136262.84999999998</v>
      </c>
      <c r="M13" s="76">
        <f>L13/K13*100</f>
        <v>100</v>
      </c>
    </row>
    <row r="14" spans="1:13" ht="17.25" customHeight="1">
      <c r="A14" s="29">
        <v>3</v>
      </c>
      <c r="B14" s="32" t="s">
        <v>39</v>
      </c>
      <c r="C14" s="32" t="s">
        <v>20</v>
      </c>
      <c r="D14" s="32" t="s">
        <v>21</v>
      </c>
      <c r="E14" s="32" t="s">
        <v>38</v>
      </c>
      <c r="F14" s="32" t="s">
        <v>20</v>
      </c>
      <c r="G14" s="32" t="s">
        <v>41</v>
      </c>
      <c r="H14" s="32" t="s">
        <v>42</v>
      </c>
      <c r="I14" s="80" t="s">
        <v>151</v>
      </c>
      <c r="J14" s="81">
        <f>J15+J17</f>
        <v>104909</v>
      </c>
      <c r="K14" s="81">
        <f>K15+K17+K16</f>
        <v>136262.84999999998</v>
      </c>
      <c r="L14" s="81">
        <f>L15+L17+L16</f>
        <v>136262.84999999998</v>
      </c>
      <c r="M14" s="81">
        <f>L14/K14*100</f>
        <v>100</v>
      </c>
    </row>
    <row r="15" spans="1:13" ht="84.75" customHeight="1">
      <c r="A15" s="29">
        <v>4</v>
      </c>
      <c r="B15" s="32" t="s">
        <v>39</v>
      </c>
      <c r="C15" s="32" t="s">
        <v>20</v>
      </c>
      <c r="D15" s="32" t="s">
        <v>21</v>
      </c>
      <c r="E15" s="32" t="s">
        <v>47</v>
      </c>
      <c r="F15" s="32" t="s">
        <v>20</v>
      </c>
      <c r="G15" s="32" t="s">
        <v>41</v>
      </c>
      <c r="H15" s="32" t="s">
        <v>42</v>
      </c>
      <c r="I15" s="80" t="s">
        <v>131</v>
      </c>
      <c r="J15" s="81">
        <v>103203</v>
      </c>
      <c r="K15" s="123">
        <v>132159.56</v>
      </c>
      <c r="L15" s="123">
        <v>132159.56</v>
      </c>
      <c r="M15" s="76">
        <f>L15/K15*100</f>
        <v>100</v>
      </c>
    </row>
    <row r="16" spans="1:13" ht="84.75" customHeight="1">
      <c r="A16" s="29">
        <v>5</v>
      </c>
      <c r="B16" s="32" t="s">
        <v>39</v>
      </c>
      <c r="C16" s="32" t="s">
        <v>20</v>
      </c>
      <c r="D16" s="32" t="s">
        <v>21</v>
      </c>
      <c r="E16" s="32" t="s">
        <v>43</v>
      </c>
      <c r="F16" s="32" t="s">
        <v>20</v>
      </c>
      <c r="G16" s="32" t="s">
        <v>41</v>
      </c>
      <c r="H16" s="32" t="s">
        <v>42</v>
      </c>
      <c r="I16" s="121" t="s">
        <v>355</v>
      </c>
      <c r="J16" s="81">
        <v>0</v>
      </c>
      <c r="K16" s="155">
        <v>81.74</v>
      </c>
      <c r="L16" s="155">
        <v>81.74</v>
      </c>
      <c r="M16" s="76">
        <v>100</v>
      </c>
    </row>
    <row r="17" spans="1:13" ht="45.75" customHeight="1">
      <c r="A17" s="29">
        <v>6</v>
      </c>
      <c r="B17" s="32" t="s">
        <v>39</v>
      </c>
      <c r="C17" s="32" t="s">
        <v>20</v>
      </c>
      <c r="D17" s="32" t="s">
        <v>21</v>
      </c>
      <c r="E17" s="32" t="s">
        <v>45</v>
      </c>
      <c r="F17" s="32" t="s">
        <v>20</v>
      </c>
      <c r="G17" s="32" t="s">
        <v>41</v>
      </c>
      <c r="H17" s="32" t="s">
        <v>42</v>
      </c>
      <c r="I17" s="82" t="s">
        <v>196</v>
      </c>
      <c r="J17" s="81">
        <v>1706</v>
      </c>
      <c r="K17" s="123">
        <v>4021.55</v>
      </c>
      <c r="L17" s="123">
        <v>4021.55</v>
      </c>
      <c r="M17" s="76">
        <f>K17/L17*100</f>
        <v>100</v>
      </c>
    </row>
    <row r="18" spans="1:13" ht="48.75" customHeight="1">
      <c r="A18" s="29">
        <v>7</v>
      </c>
      <c r="B18" s="79" t="s">
        <v>39</v>
      </c>
      <c r="C18" s="79" t="s">
        <v>23</v>
      </c>
      <c r="D18" s="79" t="s">
        <v>40</v>
      </c>
      <c r="E18" s="79" t="s">
        <v>38</v>
      </c>
      <c r="F18" s="79" t="s">
        <v>40</v>
      </c>
      <c r="G18" s="79" t="s">
        <v>41</v>
      </c>
      <c r="H18" s="79" t="s">
        <v>38</v>
      </c>
      <c r="I18" s="80" t="s">
        <v>209</v>
      </c>
      <c r="J18" s="81">
        <f>J19</f>
        <v>315400</v>
      </c>
      <c r="K18" s="123">
        <f>K19</f>
        <v>364052.53</v>
      </c>
      <c r="L18" s="123">
        <f>L19</f>
        <v>364052.53</v>
      </c>
      <c r="M18" s="76">
        <f>+M19</f>
        <v>100</v>
      </c>
    </row>
    <row r="19" spans="1:13" ht="39.75" customHeight="1">
      <c r="A19" s="29">
        <v>8</v>
      </c>
      <c r="B19" s="32" t="s">
        <v>39</v>
      </c>
      <c r="C19" s="32" t="s">
        <v>23</v>
      </c>
      <c r="D19" s="32" t="s">
        <v>21</v>
      </c>
      <c r="E19" s="32" t="s">
        <v>38</v>
      </c>
      <c r="F19" s="32" t="s">
        <v>20</v>
      </c>
      <c r="G19" s="32" t="s">
        <v>41</v>
      </c>
      <c r="H19" s="32" t="s">
        <v>42</v>
      </c>
      <c r="I19" s="80" t="s">
        <v>93</v>
      </c>
      <c r="J19" s="81">
        <v>315400</v>
      </c>
      <c r="K19" s="123">
        <f>K20+K21+K22+K23</f>
        <v>364052.53</v>
      </c>
      <c r="L19" s="123">
        <f>L20+L21+L22+L23</f>
        <v>364052.53</v>
      </c>
      <c r="M19" s="76">
        <f aca="true" t="shared" si="0" ref="M19:M27">L19/K19*100</f>
        <v>100</v>
      </c>
    </row>
    <row r="20" spans="1:13" ht="58.5" customHeight="1">
      <c r="A20" s="29">
        <v>9</v>
      </c>
      <c r="B20" s="79" t="s">
        <v>39</v>
      </c>
      <c r="C20" s="79" t="s">
        <v>23</v>
      </c>
      <c r="D20" s="79" t="s">
        <v>21</v>
      </c>
      <c r="E20" s="79" t="s">
        <v>96</v>
      </c>
      <c r="F20" s="79" t="s">
        <v>20</v>
      </c>
      <c r="G20" s="79" t="s">
        <v>41</v>
      </c>
      <c r="H20" s="79" t="s">
        <v>42</v>
      </c>
      <c r="I20" s="80" t="s">
        <v>94</v>
      </c>
      <c r="J20" s="81">
        <v>142600</v>
      </c>
      <c r="K20" s="123">
        <v>182502.1</v>
      </c>
      <c r="L20" s="123">
        <v>182502.1</v>
      </c>
      <c r="M20" s="76">
        <f t="shared" si="0"/>
        <v>100</v>
      </c>
    </row>
    <row r="21" spans="1:13" ht="97.5" customHeight="1">
      <c r="A21" s="29">
        <v>10</v>
      </c>
      <c r="B21" s="79" t="s">
        <v>39</v>
      </c>
      <c r="C21" s="79" t="s">
        <v>23</v>
      </c>
      <c r="D21" s="79" t="s">
        <v>21</v>
      </c>
      <c r="E21" s="79" t="s">
        <v>97</v>
      </c>
      <c r="F21" s="79" t="s">
        <v>20</v>
      </c>
      <c r="G21" s="79" t="s">
        <v>41</v>
      </c>
      <c r="H21" s="79" t="s">
        <v>42</v>
      </c>
      <c r="I21" s="83" t="s">
        <v>95</v>
      </c>
      <c r="J21" s="81">
        <v>800</v>
      </c>
      <c r="K21" s="123">
        <v>985.8</v>
      </c>
      <c r="L21" s="123">
        <v>985.8</v>
      </c>
      <c r="M21" s="76">
        <f t="shared" si="0"/>
        <v>100</v>
      </c>
    </row>
    <row r="22" spans="1:13" ht="91.5" customHeight="1">
      <c r="A22" s="29">
        <v>11</v>
      </c>
      <c r="B22" s="79" t="s">
        <v>39</v>
      </c>
      <c r="C22" s="79" t="s">
        <v>23</v>
      </c>
      <c r="D22" s="79" t="s">
        <v>21</v>
      </c>
      <c r="E22" s="79" t="s">
        <v>98</v>
      </c>
      <c r="F22" s="79" t="s">
        <v>20</v>
      </c>
      <c r="G22" s="79" t="s">
        <v>41</v>
      </c>
      <c r="H22" s="79" t="s">
        <v>42</v>
      </c>
      <c r="I22" s="83" t="s">
        <v>293</v>
      </c>
      <c r="J22" s="81">
        <v>189900</v>
      </c>
      <c r="K22" s="123">
        <v>201502.92</v>
      </c>
      <c r="L22" s="123">
        <v>201502.92</v>
      </c>
      <c r="M22" s="76">
        <f t="shared" si="0"/>
        <v>100</v>
      </c>
    </row>
    <row r="23" spans="1:13" ht="96" customHeight="1">
      <c r="A23" s="29">
        <v>12</v>
      </c>
      <c r="B23" s="79" t="s">
        <v>39</v>
      </c>
      <c r="C23" s="79" t="s">
        <v>23</v>
      </c>
      <c r="D23" s="79" t="s">
        <v>21</v>
      </c>
      <c r="E23" s="79" t="s">
        <v>99</v>
      </c>
      <c r="F23" s="79" t="s">
        <v>20</v>
      </c>
      <c r="G23" s="79" t="s">
        <v>41</v>
      </c>
      <c r="H23" s="79" t="s">
        <v>42</v>
      </c>
      <c r="I23" s="83" t="s">
        <v>294</v>
      </c>
      <c r="J23" s="81">
        <v>-17900</v>
      </c>
      <c r="K23" s="123">
        <v>-20938.29</v>
      </c>
      <c r="L23" s="123">
        <v>-20938.29</v>
      </c>
      <c r="M23" s="76">
        <f t="shared" si="0"/>
        <v>100</v>
      </c>
    </row>
    <row r="24" spans="1:13" ht="15" customHeight="1">
      <c r="A24" s="29">
        <v>13</v>
      </c>
      <c r="B24" s="32" t="s">
        <v>39</v>
      </c>
      <c r="C24" s="32" t="s">
        <v>44</v>
      </c>
      <c r="D24" s="32" t="s">
        <v>40</v>
      </c>
      <c r="E24" s="32" t="s">
        <v>38</v>
      </c>
      <c r="F24" s="32" t="s">
        <v>40</v>
      </c>
      <c r="G24" s="32" t="s">
        <v>41</v>
      </c>
      <c r="H24" s="32" t="s">
        <v>38</v>
      </c>
      <c r="I24" s="80" t="s">
        <v>89</v>
      </c>
      <c r="J24" s="81">
        <f>J25+J27</f>
        <v>404385</v>
      </c>
      <c r="K24" s="123">
        <f>K25+K27</f>
        <v>526698.3899999999</v>
      </c>
      <c r="L24" s="123">
        <f>L25+L27</f>
        <v>526698.3899999999</v>
      </c>
      <c r="M24" s="76">
        <f t="shared" si="0"/>
        <v>100</v>
      </c>
    </row>
    <row r="25" spans="1:13" ht="18" customHeight="1">
      <c r="A25" s="29">
        <v>14</v>
      </c>
      <c r="B25" s="32" t="s">
        <v>39</v>
      </c>
      <c r="C25" s="32" t="s">
        <v>44</v>
      </c>
      <c r="D25" s="32" t="s">
        <v>20</v>
      </c>
      <c r="E25" s="32" t="s">
        <v>38</v>
      </c>
      <c r="F25" s="32" t="s">
        <v>40</v>
      </c>
      <c r="G25" s="32" t="s">
        <v>41</v>
      </c>
      <c r="H25" s="32" t="s">
        <v>42</v>
      </c>
      <c r="I25" s="80" t="s">
        <v>75</v>
      </c>
      <c r="J25" s="81">
        <f>J26</f>
        <v>102122</v>
      </c>
      <c r="K25" s="123">
        <f>K26</f>
        <v>119575.12</v>
      </c>
      <c r="L25" s="123">
        <f>L26</f>
        <v>119575.12</v>
      </c>
      <c r="M25" s="76">
        <f t="shared" si="0"/>
        <v>100</v>
      </c>
    </row>
    <row r="26" spans="1:13" ht="52.5" customHeight="1">
      <c r="A26" s="29">
        <v>15</v>
      </c>
      <c r="B26" s="32" t="s">
        <v>39</v>
      </c>
      <c r="C26" s="32" t="s">
        <v>44</v>
      </c>
      <c r="D26" s="32" t="s">
        <v>20</v>
      </c>
      <c r="E26" s="32" t="s">
        <v>45</v>
      </c>
      <c r="F26" s="32" t="s">
        <v>46</v>
      </c>
      <c r="G26" s="32" t="s">
        <v>41</v>
      </c>
      <c r="H26" s="32" t="s">
        <v>42</v>
      </c>
      <c r="I26" s="80" t="s">
        <v>152</v>
      </c>
      <c r="J26" s="81">
        <v>102122</v>
      </c>
      <c r="K26" s="123">
        <v>119575.12</v>
      </c>
      <c r="L26" s="123">
        <v>119575.12</v>
      </c>
      <c r="M26" s="76">
        <f t="shared" si="0"/>
        <v>100</v>
      </c>
    </row>
    <row r="27" spans="1:13" ht="19.5" customHeight="1">
      <c r="A27" s="29">
        <v>16</v>
      </c>
      <c r="B27" s="32" t="s">
        <v>39</v>
      </c>
      <c r="C27" s="32" t="s">
        <v>44</v>
      </c>
      <c r="D27" s="32" t="s">
        <v>44</v>
      </c>
      <c r="E27" s="32" t="s">
        <v>38</v>
      </c>
      <c r="F27" s="32" t="s">
        <v>40</v>
      </c>
      <c r="G27" s="32" t="s">
        <v>41</v>
      </c>
      <c r="H27" s="32" t="s">
        <v>42</v>
      </c>
      <c r="I27" s="80" t="s">
        <v>153</v>
      </c>
      <c r="J27" s="81">
        <f>J28+J32</f>
        <v>302263</v>
      </c>
      <c r="K27" s="123">
        <f>K28+K32</f>
        <v>407123.26999999996</v>
      </c>
      <c r="L27" s="123">
        <f>L28+L32</f>
        <v>407123.26999999996</v>
      </c>
      <c r="M27" s="76">
        <f t="shared" si="0"/>
        <v>100</v>
      </c>
    </row>
    <row r="28" spans="1:13" ht="25.5" customHeight="1">
      <c r="A28" s="29">
        <v>17</v>
      </c>
      <c r="B28" s="32" t="s">
        <v>39</v>
      </c>
      <c r="C28" s="32" t="s">
        <v>44</v>
      </c>
      <c r="D28" s="32" t="s">
        <v>44</v>
      </c>
      <c r="E28" s="32" t="s">
        <v>45</v>
      </c>
      <c r="F28" s="32" t="s">
        <v>40</v>
      </c>
      <c r="G28" s="32" t="s">
        <v>41</v>
      </c>
      <c r="H28" s="32" t="s">
        <v>42</v>
      </c>
      <c r="I28" s="80" t="s">
        <v>6</v>
      </c>
      <c r="J28" s="81">
        <f>J29</f>
        <v>60336</v>
      </c>
      <c r="K28" s="123">
        <v>113675.05</v>
      </c>
      <c r="L28" s="123">
        <f>L29</f>
        <v>113675.05</v>
      </c>
      <c r="M28" s="76">
        <v>100</v>
      </c>
    </row>
    <row r="29" spans="1:13" ht="39.75" customHeight="1">
      <c r="A29" s="29">
        <v>18</v>
      </c>
      <c r="B29" s="32" t="s">
        <v>39</v>
      </c>
      <c r="C29" s="32" t="s">
        <v>44</v>
      </c>
      <c r="D29" s="32" t="s">
        <v>44</v>
      </c>
      <c r="E29" s="32" t="s">
        <v>7</v>
      </c>
      <c r="F29" s="32" t="s">
        <v>46</v>
      </c>
      <c r="G29" s="32" t="s">
        <v>41</v>
      </c>
      <c r="H29" s="32" t="s">
        <v>42</v>
      </c>
      <c r="I29" s="84" t="s">
        <v>1</v>
      </c>
      <c r="J29" s="81">
        <v>60336</v>
      </c>
      <c r="K29" s="123">
        <v>113675.05</v>
      </c>
      <c r="L29" s="123">
        <v>113675.05</v>
      </c>
      <c r="M29" s="76">
        <f>M32</f>
        <v>100</v>
      </c>
    </row>
    <row r="30" spans="1:13" ht="31.5" customHeight="1" hidden="1">
      <c r="A30" s="29">
        <v>19</v>
      </c>
      <c r="B30" s="32"/>
      <c r="C30" s="32"/>
      <c r="D30" s="32"/>
      <c r="E30" s="32"/>
      <c r="F30" s="32"/>
      <c r="G30" s="32"/>
      <c r="H30" s="32"/>
      <c r="I30" s="80"/>
      <c r="J30" s="81"/>
      <c r="K30" s="123"/>
      <c r="L30" s="123"/>
      <c r="M30" s="76"/>
    </row>
    <row r="31" spans="1:13" ht="9" customHeight="1" hidden="1">
      <c r="A31" s="29">
        <v>20</v>
      </c>
      <c r="B31" s="32"/>
      <c r="C31" s="32"/>
      <c r="D31" s="32"/>
      <c r="E31" s="32"/>
      <c r="F31" s="32"/>
      <c r="G31" s="32"/>
      <c r="H31" s="32"/>
      <c r="I31" s="80"/>
      <c r="J31" s="81"/>
      <c r="K31" s="123"/>
      <c r="L31" s="123"/>
      <c r="M31" s="76"/>
    </row>
    <row r="32" spans="1:13" ht="23.25" customHeight="1">
      <c r="A32" s="29">
        <v>19</v>
      </c>
      <c r="B32" s="32" t="s">
        <v>39</v>
      </c>
      <c r="C32" s="32" t="s">
        <v>44</v>
      </c>
      <c r="D32" s="32" t="s">
        <v>44</v>
      </c>
      <c r="E32" s="32" t="s">
        <v>48</v>
      </c>
      <c r="F32" s="32" t="s">
        <v>40</v>
      </c>
      <c r="G32" s="32" t="s">
        <v>41</v>
      </c>
      <c r="H32" s="32" t="s">
        <v>42</v>
      </c>
      <c r="I32" s="199" t="s">
        <v>2</v>
      </c>
      <c r="J32" s="200">
        <v>241927</v>
      </c>
      <c r="K32" s="155">
        <v>293448.22</v>
      </c>
      <c r="L32" s="155">
        <v>293448.22</v>
      </c>
      <c r="M32" s="188">
        <f>M34</f>
        <v>100</v>
      </c>
    </row>
    <row r="33" spans="1:13" ht="19.5" customHeight="1" hidden="1">
      <c r="A33" s="29">
        <v>22</v>
      </c>
      <c r="B33" s="32"/>
      <c r="C33" s="32"/>
      <c r="D33" s="32"/>
      <c r="E33" s="32"/>
      <c r="F33" s="32"/>
      <c r="G33" s="32"/>
      <c r="H33" s="32"/>
      <c r="I33" s="199"/>
      <c r="J33" s="200"/>
      <c r="K33" s="155">
        <v>293448.22</v>
      </c>
      <c r="L33" s="155">
        <v>293448.22</v>
      </c>
      <c r="M33" s="188"/>
    </row>
    <row r="34" spans="1:13" ht="42" customHeight="1">
      <c r="A34" s="29">
        <v>20</v>
      </c>
      <c r="B34" s="32" t="s">
        <v>39</v>
      </c>
      <c r="C34" s="32" t="s">
        <v>44</v>
      </c>
      <c r="D34" s="32" t="s">
        <v>44</v>
      </c>
      <c r="E34" s="32" t="s">
        <v>3</v>
      </c>
      <c r="F34" s="32" t="s">
        <v>46</v>
      </c>
      <c r="G34" s="32" t="s">
        <v>41</v>
      </c>
      <c r="H34" s="32" t="s">
        <v>42</v>
      </c>
      <c r="I34" s="80" t="s">
        <v>295</v>
      </c>
      <c r="J34" s="81">
        <v>241927</v>
      </c>
      <c r="K34" s="123">
        <v>293448.22</v>
      </c>
      <c r="L34" s="123">
        <v>293448.22</v>
      </c>
      <c r="M34" s="76">
        <f>L34/K34*100</f>
        <v>100</v>
      </c>
    </row>
    <row r="35" spans="1:13" ht="16.5" customHeight="1">
      <c r="A35" s="29">
        <v>21</v>
      </c>
      <c r="B35" s="32" t="s">
        <v>39</v>
      </c>
      <c r="C35" s="32" t="s">
        <v>25</v>
      </c>
      <c r="D35" s="32" t="s">
        <v>40</v>
      </c>
      <c r="E35" s="32" t="s">
        <v>38</v>
      </c>
      <c r="F35" s="32" t="s">
        <v>40</v>
      </c>
      <c r="G35" s="32" t="s">
        <v>41</v>
      </c>
      <c r="H35" s="32" t="s">
        <v>38</v>
      </c>
      <c r="I35" s="85" t="s">
        <v>160</v>
      </c>
      <c r="J35" s="81">
        <f>J36</f>
        <v>6500</v>
      </c>
      <c r="K35" s="123">
        <f>K36</f>
        <v>6000</v>
      </c>
      <c r="L35" s="123">
        <f>L36</f>
        <v>6000</v>
      </c>
      <c r="M35" s="76">
        <f>M36</f>
        <v>100</v>
      </c>
    </row>
    <row r="36" spans="1:13" ht="54" customHeight="1">
      <c r="A36" s="29">
        <v>22</v>
      </c>
      <c r="B36" s="32" t="s">
        <v>39</v>
      </c>
      <c r="C36" s="32" t="s">
        <v>25</v>
      </c>
      <c r="D36" s="32" t="s">
        <v>22</v>
      </c>
      <c r="E36" s="32" t="s">
        <v>38</v>
      </c>
      <c r="F36" s="32" t="s">
        <v>20</v>
      </c>
      <c r="G36" s="32" t="s">
        <v>41</v>
      </c>
      <c r="H36" s="32" t="s">
        <v>42</v>
      </c>
      <c r="I36" s="80" t="s">
        <v>154</v>
      </c>
      <c r="J36" s="81">
        <f>J37</f>
        <v>6500</v>
      </c>
      <c r="K36" s="123">
        <v>6000</v>
      </c>
      <c r="L36" s="123">
        <v>6000</v>
      </c>
      <c r="M36" s="76">
        <f>M37</f>
        <v>100</v>
      </c>
    </row>
    <row r="37" spans="1:13" ht="85.5" customHeight="1">
      <c r="A37" s="29">
        <v>23</v>
      </c>
      <c r="B37" s="32" t="s">
        <v>39</v>
      </c>
      <c r="C37" s="32" t="s">
        <v>25</v>
      </c>
      <c r="D37" s="32" t="s">
        <v>22</v>
      </c>
      <c r="E37" s="32" t="s">
        <v>43</v>
      </c>
      <c r="F37" s="32" t="s">
        <v>20</v>
      </c>
      <c r="G37" s="32" t="s">
        <v>41</v>
      </c>
      <c r="H37" s="32" t="s">
        <v>42</v>
      </c>
      <c r="I37" s="80" t="s">
        <v>155</v>
      </c>
      <c r="J37" s="81">
        <v>6500</v>
      </c>
      <c r="K37" s="123">
        <v>6000</v>
      </c>
      <c r="L37" s="123">
        <v>6000</v>
      </c>
      <c r="M37" s="76">
        <f aca="true" t="shared" si="1" ref="M37:M45">L37/K37*100</f>
        <v>100</v>
      </c>
    </row>
    <row r="38" spans="1:13" ht="39.75" customHeight="1">
      <c r="A38" s="29">
        <v>24</v>
      </c>
      <c r="B38" s="32" t="s">
        <v>39</v>
      </c>
      <c r="C38" s="32" t="s">
        <v>26</v>
      </c>
      <c r="D38" s="32" t="s">
        <v>40</v>
      </c>
      <c r="E38" s="32" t="s">
        <v>38</v>
      </c>
      <c r="F38" s="32" t="s">
        <v>40</v>
      </c>
      <c r="G38" s="32" t="s">
        <v>41</v>
      </c>
      <c r="H38" s="32" t="s">
        <v>38</v>
      </c>
      <c r="I38" s="75" t="s">
        <v>77</v>
      </c>
      <c r="J38" s="81">
        <f>J39</f>
        <v>28568</v>
      </c>
      <c r="K38" s="155">
        <v>29559.61</v>
      </c>
      <c r="L38" s="155">
        <f>K38</f>
        <v>29559.61</v>
      </c>
      <c r="M38" s="76">
        <f t="shared" si="1"/>
        <v>100</v>
      </c>
    </row>
    <row r="39" spans="1:13" ht="88.5" customHeight="1">
      <c r="A39" s="29">
        <v>25</v>
      </c>
      <c r="B39" s="32" t="s">
        <v>39</v>
      </c>
      <c r="C39" s="32" t="s">
        <v>26</v>
      </c>
      <c r="D39" s="32" t="s">
        <v>24</v>
      </c>
      <c r="E39" s="32" t="s">
        <v>38</v>
      </c>
      <c r="F39" s="32" t="s">
        <v>40</v>
      </c>
      <c r="G39" s="32" t="s">
        <v>41</v>
      </c>
      <c r="H39" s="32" t="s">
        <v>49</v>
      </c>
      <c r="I39" s="80" t="s">
        <v>70</v>
      </c>
      <c r="J39" s="81">
        <f>J40</f>
        <v>28568</v>
      </c>
      <c r="K39" s="155">
        <v>29559.61</v>
      </c>
      <c r="L39" s="155">
        <f>K39</f>
        <v>29559.61</v>
      </c>
      <c r="M39" s="76">
        <f t="shared" si="1"/>
        <v>100</v>
      </c>
    </row>
    <row r="40" spans="1:13" ht="38.25" customHeight="1">
      <c r="A40" s="29">
        <v>26</v>
      </c>
      <c r="B40" s="32" t="s">
        <v>39</v>
      </c>
      <c r="C40" s="32" t="s">
        <v>26</v>
      </c>
      <c r="D40" s="32" t="s">
        <v>24</v>
      </c>
      <c r="E40" s="32" t="s">
        <v>167</v>
      </c>
      <c r="F40" s="32" t="s">
        <v>46</v>
      </c>
      <c r="G40" s="32" t="s">
        <v>41</v>
      </c>
      <c r="H40" s="32" t="s">
        <v>49</v>
      </c>
      <c r="I40" s="80" t="s">
        <v>168</v>
      </c>
      <c r="J40" s="81">
        <f>J41</f>
        <v>28568</v>
      </c>
      <c r="K40" s="155">
        <v>29559.61</v>
      </c>
      <c r="L40" s="155">
        <f>K40</f>
        <v>29559.61</v>
      </c>
      <c r="M40" s="76">
        <f t="shared" si="1"/>
        <v>100</v>
      </c>
    </row>
    <row r="41" spans="1:13" ht="96.75" customHeight="1">
      <c r="A41" s="29">
        <v>27</v>
      </c>
      <c r="B41" s="32" t="s">
        <v>39</v>
      </c>
      <c r="C41" s="32" t="s">
        <v>26</v>
      </c>
      <c r="D41" s="32" t="s">
        <v>24</v>
      </c>
      <c r="E41" s="32" t="s">
        <v>166</v>
      </c>
      <c r="F41" s="32" t="s">
        <v>46</v>
      </c>
      <c r="G41" s="32" t="s">
        <v>41</v>
      </c>
      <c r="H41" s="32" t="s">
        <v>49</v>
      </c>
      <c r="I41" s="166" t="s">
        <v>70</v>
      </c>
      <c r="J41" s="165">
        <v>28568</v>
      </c>
      <c r="K41" s="123">
        <v>29559.61</v>
      </c>
      <c r="L41" s="123">
        <f>K41</f>
        <v>29559.61</v>
      </c>
      <c r="M41" s="76">
        <f t="shared" si="1"/>
        <v>100</v>
      </c>
    </row>
    <row r="42" spans="1:13" ht="39" customHeight="1">
      <c r="A42" s="29">
        <v>28</v>
      </c>
      <c r="B42" s="32" t="s">
        <v>39</v>
      </c>
      <c r="C42" s="32" t="s">
        <v>308</v>
      </c>
      <c r="D42" s="32" t="s">
        <v>40</v>
      </c>
      <c r="E42" s="32" t="s">
        <v>38</v>
      </c>
      <c r="F42" s="32" t="s">
        <v>40</v>
      </c>
      <c r="G42" s="32" t="s">
        <v>41</v>
      </c>
      <c r="H42" s="32" t="s">
        <v>38</v>
      </c>
      <c r="I42" s="92" t="s">
        <v>311</v>
      </c>
      <c r="J42" s="165">
        <v>0</v>
      </c>
      <c r="K42" s="155">
        <v>205.18</v>
      </c>
      <c r="L42" s="155">
        <v>205.18</v>
      </c>
      <c r="M42" s="76">
        <f t="shared" si="1"/>
        <v>100</v>
      </c>
    </row>
    <row r="43" spans="1:13" ht="39" customHeight="1">
      <c r="A43" s="29">
        <v>29</v>
      </c>
      <c r="B43" s="32" t="s">
        <v>39</v>
      </c>
      <c r="C43" s="32" t="s">
        <v>308</v>
      </c>
      <c r="D43" s="32" t="s">
        <v>20</v>
      </c>
      <c r="E43" s="32" t="s">
        <v>38</v>
      </c>
      <c r="F43" s="32" t="s">
        <v>40</v>
      </c>
      <c r="G43" s="32" t="s">
        <v>41</v>
      </c>
      <c r="H43" s="32" t="s">
        <v>38</v>
      </c>
      <c r="I43" s="92" t="s">
        <v>312</v>
      </c>
      <c r="J43" s="165">
        <v>0</v>
      </c>
      <c r="K43" s="155">
        <v>205.18</v>
      </c>
      <c r="L43" s="155">
        <v>205.18</v>
      </c>
      <c r="M43" s="76">
        <f t="shared" si="1"/>
        <v>100</v>
      </c>
    </row>
    <row r="44" spans="1:13" ht="39" customHeight="1">
      <c r="A44" s="29">
        <v>30</v>
      </c>
      <c r="B44" s="32" t="s">
        <v>39</v>
      </c>
      <c r="C44" s="32" t="s">
        <v>308</v>
      </c>
      <c r="D44" s="32" t="s">
        <v>20</v>
      </c>
      <c r="E44" s="32" t="s">
        <v>309</v>
      </c>
      <c r="F44" s="32" t="s">
        <v>40</v>
      </c>
      <c r="G44" s="32" t="s">
        <v>41</v>
      </c>
      <c r="H44" s="32" t="s">
        <v>38</v>
      </c>
      <c r="I44" s="92" t="s">
        <v>313</v>
      </c>
      <c r="J44" s="165">
        <v>0</v>
      </c>
      <c r="K44" s="155">
        <v>205.18</v>
      </c>
      <c r="L44" s="155">
        <v>205.18</v>
      </c>
      <c r="M44" s="76">
        <f t="shared" si="1"/>
        <v>100</v>
      </c>
    </row>
    <row r="45" spans="1:13" ht="27.75" customHeight="1">
      <c r="A45" s="29">
        <v>31</v>
      </c>
      <c r="B45" s="32" t="s">
        <v>39</v>
      </c>
      <c r="C45" s="32" t="s">
        <v>308</v>
      </c>
      <c r="D45" s="32" t="s">
        <v>20</v>
      </c>
      <c r="E45" s="32" t="s">
        <v>309</v>
      </c>
      <c r="F45" s="32" t="s">
        <v>46</v>
      </c>
      <c r="G45" s="32" t="s">
        <v>41</v>
      </c>
      <c r="H45" s="32" t="s">
        <v>310</v>
      </c>
      <c r="I45" s="92" t="s">
        <v>314</v>
      </c>
      <c r="J45" s="165">
        <v>0</v>
      </c>
      <c r="K45" s="126">
        <v>205.18</v>
      </c>
      <c r="L45" s="126">
        <v>205.18</v>
      </c>
      <c r="M45" s="76">
        <f t="shared" si="1"/>
        <v>100</v>
      </c>
    </row>
    <row r="46" spans="1:13" ht="21.75" customHeight="1">
      <c r="A46" s="29">
        <v>32</v>
      </c>
      <c r="B46" s="32" t="s">
        <v>50</v>
      </c>
      <c r="C46" s="32" t="s">
        <v>40</v>
      </c>
      <c r="D46" s="32" t="s">
        <v>40</v>
      </c>
      <c r="E46" s="32" t="s">
        <v>38</v>
      </c>
      <c r="F46" s="32" t="s">
        <v>40</v>
      </c>
      <c r="G46" s="32" t="s">
        <v>41</v>
      </c>
      <c r="H46" s="32" t="s">
        <v>38</v>
      </c>
      <c r="I46" s="75" t="s">
        <v>161</v>
      </c>
      <c r="J46" s="81">
        <f>J47</f>
        <v>7777456</v>
      </c>
      <c r="K46" s="123">
        <f>K47</f>
        <v>16085833.3</v>
      </c>
      <c r="L46" s="140">
        <f>L47</f>
        <v>16079112.3</v>
      </c>
      <c r="M46" s="140">
        <f>M47</f>
        <v>99.95821789350508</v>
      </c>
    </row>
    <row r="47" spans="1:14" ht="42" customHeight="1">
      <c r="A47" s="180">
        <v>33</v>
      </c>
      <c r="B47" s="32" t="s">
        <v>50</v>
      </c>
      <c r="C47" s="32" t="s">
        <v>21</v>
      </c>
      <c r="D47" s="32" t="s">
        <v>40</v>
      </c>
      <c r="E47" s="32" t="s">
        <v>38</v>
      </c>
      <c r="F47" s="32" t="s">
        <v>40</v>
      </c>
      <c r="G47" s="32" t="s">
        <v>41</v>
      </c>
      <c r="H47" s="32" t="s">
        <v>38</v>
      </c>
      <c r="I47" s="199" t="s">
        <v>162</v>
      </c>
      <c r="J47" s="200">
        <f>J49+J56+J62</f>
        <v>7777456</v>
      </c>
      <c r="K47" s="201">
        <v>16085833.3</v>
      </c>
      <c r="L47" s="201">
        <v>16079112.3</v>
      </c>
      <c r="M47" s="188">
        <f>L47/K47*100</f>
        <v>99.95821789350508</v>
      </c>
      <c r="N47" s="142"/>
    </row>
    <row r="48" spans="1:13" ht="12.75" customHeight="1" hidden="1">
      <c r="A48" s="180"/>
      <c r="B48" s="32"/>
      <c r="C48" s="32"/>
      <c r="D48" s="32"/>
      <c r="E48" s="32"/>
      <c r="F48" s="32"/>
      <c r="G48" s="32"/>
      <c r="H48" s="32"/>
      <c r="I48" s="199"/>
      <c r="J48" s="200"/>
      <c r="K48" s="201"/>
      <c r="L48" s="201"/>
      <c r="M48" s="188"/>
    </row>
    <row r="49" spans="1:13" ht="30" customHeight="1">
      <c r="A49" s="29">
        <v>34</v>
      </c>
      <c r="B49" s="32" t="s">
        <v>50</v>
      </c>
      <c r="C49" s="32" t="s">
        <v>21</v>
      </c>
      <c r="D49" s="32" t="s">
        <v>46</v>
      </c>
      <c r="E49" s="32" t="s">
        <v>38</v>
      </c>
      <c r="F49" s="32" t="s">
        <v>40</v>
      </c>
      <c r="G49" s="32" t="s">
        <v>41</v>
      </c>
      <c r="H49" s="32" t="s">
        <v>282</v>
      </c>
      <c r="I49" s="80" t="s">
        <v>210</v>
      </c>
      <c r="J49" s="81">
        <f aca="true" t="shared" si="2" ref="J49:L50">J50</f>
        <v>7629274</v>
      </c>
      <c r="K49" s="123">
        <f t="shared" si="2"/>
        <v>8857377</v>
      </c>
      <c r="L49" s="123">
        <f t="shared" si="2"/>
        <v>8857377</v>
      </c>
      <c r="M49" s="76">
        <v>100</v>
      </c>
    </row>
    <row r="50" spans="1:13" ht="30.75" customHeight="1">
      <c r="A50" s="29">
        <v>35</v>
      </c>
      <c r="B50" s="32" t="s">
        <v>50</v>
      </c>
      <c r="C50" s="32" t="s">
        <v>21</v>
      </c>
      <c r="D50" s="32" t="s">
        <v>197</v>
      </c>
      <c r="E50" s="32" t="s">
        <v>27</v>
      </c>
      <c r="F50" s="32" t="s">
        <v>40</v>
      </c>
      <c r="G50" s="32" t="s">
        <v>41</v>
      </c>
      <c r="H50" s="32" t="s">
        <v>282</v>
      </c>
      <c r="I50" s="80" t="s">
        <v>163</v>
      </c>
      <c r="J50" s="81">
        <f t="shared" si="2"/>
        <v>7629274</v>
      </c>
      <c r="K50" s="123">
        <f t="shared" si="2"/>
        <v>8857377</v>
      </c>
      <c r="L50" s="123">
        <f t="shared" si="2"/>
        <v>8857377</v>
      </c>
      <c r="M50" s="76">
        <v>100</v>
      </c>
    </row>
    <row r="51" spans="1:13" ht="30.75" customHeight="1">
      <c r="A51" s="29">
        <v>36</v>
      </c>
      <c r="B51" s="32" t="s">
        <v>50</v>
      </c>
      <c r="C51" s="32" t="s">
        <v>21</v>
      </c>
      <c r="D51" s="32" t="s">
        <v>197</v>
      </c>
      <c r="E51" s="32" t="s">
        <v>27</v>
      </c>
      <c r="F51" s="32" t="s">
        <v>46</v>
      </c>
      <c r="G51" s="32" t="s">
        <v>41</v>
      </c>
      <c r="H51" s="32" t="s">
        <v>282</v>
      </c>
      <c r="I51" s="84" t="s">
        <v>198</v>
      </c>
      <c r="J51" s="81">
        <f>J52+J53</f>
        <v>7629274</v>
      </c>
      <c r="K51" s="123">
        <f>K52+K53</f>
        <v>8857377</v>
      </c>
      <c r="L51" s="123">
        <f>L52+L53</f>
        <v>8857377</v>
      </c>
      <c r="M51" s="81">
        <v>100</v>
      </c>
    </row>
    <row r="52" spans="1:13" ht="40.5" customHeight="1">
      <c r="A52" s="29">
        <v>37</v>
      </c>
      <c r="B52" s="32" t="s">
        <v>50</v>
      </c>
      <c r="C52" s="32" t="s">
        <v>21</v>
      </c>
      <c r="D52" s="32" t="s">
        <v>197</v>
      </c>
      <c r="E52" s="32" t="s">
        <v>27</v>
      </c>
      <c r="F52" s="32" t="s">
        <v>46</v>
      </c>
      <c r="G52" s="32" t="s">
        <v>4</v>
      </c>
      <c r="H52" s="32" t="s">
        <v>282</v>
      </c>
      <c r="I52" s="80" t="s">
        <v>169</v>
      </c>
      <c r="J52" s="81">
        <v>2843185</v>
      </c>
      <c r="K52" s="123">
        <v>2843185</v>
      </c>
      <c r="L52" s="123">
        <v>2843185</v>
      </c>
      <c r="M52" s="76">
        <f aca="true" t="shared" si="3" ref="M52:M61">L52/K52*100</f>
        <v>100</v>
      </c>
    </row>
    <row r="53" spans="1:13" ht="40.5" customHeight="1">
      <c r="A53" s="29">
        <v>38</v>
      </c>
      <c r="B53" s="32" t="s">
        <v>50</v>
      </c>
      <c r="C53" s="32" t="s">
        <v>21</v>
      </c>
      <c r="D53" s="32" t="s">
        <v>197</v>
      </c>
      <c r="E53" s="32" t="s">
        <v>27</v>
      </c>
      <c r="F53" s="32" t="s">
        <v>46</v>
      </c>
      <c r="G53" s="32" t="s">
        <v>171</v>
      </c>
      <c r="H53" s="32" t="s">
        <v>282</v>
      </c>
      <c r="I53" s="80" t="s">
        <v>172</v>
      </c>
      <c r="J53" s="81">
        <v>4786089</v>
      </c>
      <c r="K53" s="123">
        <v>6014192</v>
      </c>
      <c r="L53" s="123">
        <v>6014192</v>
      </c>
      <c r="M53" s="76">
        <f t="shared" si="3"/>
        <v>100</v>
      </c>
    </row>
    <row r="54" spans="1:13" ht="40.5" customHeight="1">
      <c r="A54" s="29">
        <v>39</v>
      </c>
      <c r="B54" s="32" t="s">
        <v>50</v>
      </c>
      <c r="C54" s="32" t="s">
        <v>21</v>
      </c>
      <c r="D54" s="32" t="s">
        <v>281</v>
      </c>
      <c r="E54" s="32" t="s">
        <v>38</v>
      </c>
      <c r="F54" s="32" t="s">
        <v>40</v>
      </c>
      <c r="G54" s="32" t="s">
        <v>41</v>
      </c>
      <c r="H54" s="32" t="s">
        <v>282</v>
      </c>
      <c r="I54" s="80" t="s">
        <v>283</v>
      </c>
      <c r="J54" s="81">
        <v>0</v>
      </c>
      <c r="K54" s="123">
        <f>K55</f>
        <v>4704700</v>
      </c>
      <c r="L54" s="126">
        <f>L55</f>
        <v>4704700</v>
      </c>
      <c r="M54" s="126">
        <f>M55</f>
        <v>100</v>
      </c>
    </row>
    <row r="55" spans="1:13" ht="56.25" customHeight="1">
      <c r="A55" s="29">
        <v>40</v>
      </c>
      <c r="B55" s="32" t="s">
        <v>50</v>
      </c>
      <c r="C55" s="32" t="s">
        <v>21</v>
      </c>
      <c r="D55" s="32" t="s">
        <v>306</v>
      </c>
      <c r="E55" s="32" t="s">
        <v>51</v>
      </c>
      <c r="F55" s="32" t="s">
        <v>46</v>
      </c>
      <c r="G55" s="32" t="s">
        <v>315</v>
      </c>
      <c r="H55" s="32" t="s">
        <v>282</v>
      </c>
      <c r="I55" s="148" t="s">
        <v>356</v>
      </c>
      <c r="J55" s="81">
        <v>0</v>
      </c>
      <c r="K55" s="123">
        <v>4704700</v>
      </c>
      <c r="L55" s="123">
        <v>4704700</v>
      </c>
      <c r="M55" s="76">
        <f t="shared" si="3"/>
        <v>100</v>
      </c>
    </row>
    <row r="56" spans="1:13" ht="30.75" customHeight="1">
      <c r="A56" s="29">
        <v>41</v>
      </c>
      <c r="B56" s="32" t="s">
        <v>50</v>
      </c>
      <c r="C56" s="32" t="s">
        <v>21</v>
      </c>
      <c r="D56" s="32" t="s">
        <v>199</v>
      </c>
      <c r="E56" s="32" t="s">
        <v>38</v>
      </c>
      <c r="F56" s="32" t="s">
        <v>46</v>
      </c>
      <c r="G56" s="32" t="s">
        <v>41</v>
      </c>
      <c r="H56" s="32" t="s">
        <v>282</v>
      </c>
      <c r="I56" s="80" t="s">
        <v>156</v>
      </c>
      <c r="J56" s="81">
        <f>J57</f>
        <v>148182</v>
      </c>
      <c r="K56" s="123">
        <f>K57+K60</f>
        <v>158096.3</v>
      </c>
      <c r="L56" s="123">
        <f>L57+L60</f>
        <v>151375.3</v>
      </c>
      <c r="M56" s="76">
        <f t="shared" si="3"/>
        <v>95.74879361503083</v>
      </c>
    </row>
    <row r="57" spans="1:13" ht="48" customHeight="1">
      <c r="A57" s="29">
        <v>42</v>
      </c>
      <c r="B57" s="32" t="s">
        <v>50</v>
      </c>
      <c r="C57" s="32" t="s">
        <v>21</v>
      </c>
      <c r="D57" s="32" t="s">
        <v>199</v>
      </c>
      <c r="E57" s="32" t="s">
        <v>62</v>
      </c>
      <c r="F57" s="32" t="s">
        <v>40</v>
      </c>
      <c r="G57" s="32" t="s">
        <v>41</v>
      </c>
      <c r="H57" s="32" t="s">
        <v>282</v>
      </c>
      <c r="I57" s="80" t="s">
        <v>296</v>
      </c>
      <c r="J57" s="81">
        <v>148182</v>
      </c>
      <c r="K57" s="123">
        <v>7499</v>
      </c>
      <c r="L57" s="123">
        <v>778</v>
      </c>
      <c r="M57" s="76">
        <f t="shared" si="3"/>
        <v>10.374716628883851</v>
      </c>
    </row>
    <row r="58" spans="1:13" ht="48" customHeight="1">
      <c r="A58" s="29">
        <v>43</v>
      </c>
      <c r="B58" s="32" t="s">
        <v>50</v>
      </c>
      <c r="C58" s="32" t="s">
        <v>21</v>
      </c>
      <c r="D58" s="32" t="s">
        <v>199</v>
      </c>
      <c r="E58" s="32" t="s">
        <v>62</v>
      </c>
      <c r="F58" s="32" t="s">
        <v>46</v>
      </c>
      <c r="G58" s="32" t="s">
        <v>41</v>
      </c>
      <c r="H58" s="32" t="s">
        <v>282</v>
      </c>
      <c r="I58" s="80" t="s">
        <v>200</v>
      </c>
      <c r="J58" s="81">
        <f>J59</f>
        <v>7262</v>
      </c>
      <c r="K58" s="123">
        <v>7499</v>
      </c>
      <c r="L58" s="123">
        <v>778</v>
      </c>
      <c r="M58" s="76">
        <f t="shared" si="3"/>
        <v>10.374716628883851</v>
      </c>
    </row>
    <row r="59" spans="1:13" ht="57.75" customHeight="1">
      <c r="A59" s="29">
        <v>44</v>
      </c>
      <c r="B59" s="32" t="s">
        <v>50</v>
      </c>
      <c r="C59" s="32" t="s">
        <v>21</v>
      </c>
      <c r="D59" s="32" t="s">
        <v>199</v>
      </c>
      <c r="E59" s="32" t="s">
        <v>62</v>
      </c>
      <c r="F59" s="32" t="s">
        <v>46</v>
      </c>
      <c r="G59" s="32" t="s">
        <v>63</v>
      </c>
      <c r="H59" s="32" t="s">
        <v>282</v>
      </c>
      <c r="I59" s="80" t="s">
        <v>211</v>
      </c>
      <c r="J59" s="81">
        <v>7262</v>
      </c>
      <c r="K59" s="123">
        <v>7499</v>
      </c>
      <c r="L59" s="123">
        <v>778</v>
      </c>
      <c r="M59" s="76">
        <f t="shared" si="3"/>
        <v>10.374716628883851</v>
      </c>
    </row>
    <row r="60" spans="1:13" ht="43.5" customHeight="1">
      <c r="A60" s="29">
        <v>45</v>
      </c>
      <c r="B60" s="32" t="s">
        <v>50</v>
      </c>
      <c r="C60" s="32" t="s">
        <v>21</v>
      </c>
      <c r="D60" s="32" t="s">
        <v>201</v>
      </c>
      <c r="E60" s="32" t="s">
        <v>202</v>
      </c>
      <c r="F60" s="32" t="s">
        <v>40</v>
      </c>
      <c r="G60" s="32" t="s">
        <v>41</v>
      </c>
      <c r="H60" s="32" t="s">
        <v>282</v>
      </c>
      <c r="I60" s="80" t="s">
        <v>132</v>
      </c>
      <c r="J60" s="81">
        <f>J61</f>
        <v>140920</v>
      </c>
      <c r="K60" s="155">
        <v>150597.3</v>
      </c>
      <c r="L60" s="155">
        <v>150597.3</v>
      </c>
      <c r="M60" s="76">
        <f t="shared" si="3"/>
        <v>100</v>
      </c>
    </row>
    <row r="61" spans="1:13" ht="60" customHeight="1">
      <c r="A61" s="29">
        <v>46</v>
      </c>
      <c r="B61" s="32" t="s">
        <v>50</v>
      </c>
      <c r="C61" s="32" t="s">
        <v>21</v>
      </c>
      <c r="D61" s="32" t="s">
        <v>201</v>
      </c>
      <c r="E61" s="32" t="s">
        <v>202</v>
      </c>
      <c r="F61" s="32" t="s">
        <v>46</v>
      </c>
      <c r="G61" s="32" t="s">
        <v>41</v>
      </c>
      <c r="H61" s="32" t="s">
        <v>282</v>
      </c>
      <c r="I61" s="80" t="s">
        <v>170</v>
      </c>
      <c r="J61" s="81">
        <v>140920</v>
      </c>
      <c r="K61" s="123">
        <v>150597.3</v>
      </c>
      <c r="L61" s="123">
        <v>150597.3</v>
      </c>
      <c r="M61" s="76">
        <f t="shared" si="3"/>
        <v>100</v>
      </c>
    </row>
    <row r="62" spans="1:13" ht="15.75" customHeight="1">
      <c r="A62" s="29">
        <v>47</v>
      </c>
      <c r="B62" s="32" t="s">
        <v>50</v>
      </c>
      <c r="C62" s="32" t="s">
        <v>21</v>
      </c>
      <c r="D62" s="32" t="s">
        <v>203</v>
      </c>
      <c r="E62" s="32" t="s">
        <v>38</v>
      </c>
      <c r="F62" s="32" t="s">
        <v>40</v>
      </c>
      <c r="G62" s="32" t="s">
        <v>41</v>
      </c>
      <c r="H62" s="32" t="s">
        <v>282</v>
      </c>
      <c r="I62" s="75" t="s">
        <v>134</v>
      </c>
      <c r="J62" s="81">
        <f aca="true" t="shared" si="4" ref="J62:M63">J63</f>
        <v>0</v>
      </c>
      <c r="K62" s="123">
        <f t="shared" si="4"/>
        <v>2843185</v>
      </c>
      <c r="L62" s="123">
        <f t="shared" si="4"/>
        <v>2843185</v>
      </c>
      <c r="M62" s="76">
        <f t="shared" si="4"/>
        <v>400</v>
      </c>
    </row>
    <row r="63" spans="1:13" ht="40.5" customHeight="1">
      <c r="A63" s="29">
        <v>48</v>
      </c>
      <c r="B63" s="32" t="s">
        <v>50</v>
      </c>
      <c r="C63" s="32" t="s">
        <v>21</v>
      </c>
      <c r="D63" s="32" t="s">
        <v>204</v>
      </c>
      <c r="E63" s="32" t="s">
        <v>51</v>
      </c>
      <c r="F63" s="32" t="s">
        <v>40</v>
      </c>
      <c r="G63" s="32" t="s">
        <v>41</v>
      </c>
      <c r="H63" s="32" t="s">
        <v>282</v>
      </c>
      <c r="I63" s="80" t="s">
        <v>157</v>
      </c>
      <c r="J63" s="81">
        <f t="shared" si="4"/>
        <v>0</v>
      </c>
      <c r="K63" s="123">
        <f t="shared" si="4"/>
        <v>2843185</v>
      </c>
      <c r="L63" s="123">
        <f t="shared" si="4"/>
        <v>2843185</v>
      </c>
      <c r="M63" s="76">
        <f t="shared" si="4"/>
        <v>400</v>
      </c>
    </row>
    <row r="64" spans="1:14" ht="34.5" customHeight="1">
      <c r="A64" s="29">
        <v>49</v>
      </c>
      <c r="B64" s="32" t="s">
        <v>50</v>
      </c>
      <c r="C64" s="32" t="s">
        <v>21</v>
      </c>
      <c r="D64" s="32" t="s">
        <v>204</v>
      </c>
      <c r="E64" s="32" t="s">
        <v>51</v>
      </c>
      <c r="F64" s="32" t="s">
        <v>46</v>
      </c>
      <c r="G64" s="32" t="s">
        <v>41</v>
      </c>
      <c r="H64" s="32" t="s">
        <v>282</v>
      </c>
      <c r="I64" s="80" t="s">
        <v>173</v>
      </c>
      <c r="J64" s="81">
        <f>J65+J66+J67+J68+J69+J70+J73</f>
        <v>0</v>
      </c>
      <c r="K64" s="81">
        <f>K65</f>
        <v>2843185</v>
      </c>
      <c r="L64" s="81">
        <f>L65</f>
        <v>2843185</v>
      </c>
      <c r="M64" s="81">
        <f>M65+M66+M67+M68</f>
        <v>400</v>
      </c>
      <c r="N64" s="142"/>
    </row>
    <row r="65" spans="1:13" ht="47.25" customHeight="1">
      <c r="A65" s="29">
        <v>50</v>
      </c>
      <c r="B65" s="32" t="s">
        <v>50</v>
      </c>
      <c r="C65" s="32" t="s">
        <v>21</v>
      </c>
      <c r="D65" s="32" t="s">
        <v>204</v>
      </c>
      <c r="E65" s="32" t="s">
        <v>51</v>
      </c>
      <c r="F65" s="32" t="s">
        <v>46</v>
      </c>
      <c r="G65" s="32" t="s">
        <v>205</v>
      </c>
      <c r="H65" s="32" t="s">
        <v>282</v>
      </c>
      <c r="I65" s="84" t="s">
        <v>206</v>
      </c>
      <c r="J65" s="81">
        <v>0</v>
      </c>
      <c r="K65" s="123">
        <v>2843185</v>
      </c>
      <c r="L65" s="123">
        <f>K65</f>
        <v>2843185</v>
      </c>
      <c r="M65" s="76">
        <f aca="true" t="shared" si="5" ref="M65:M74">L65/K65*100</f>
        <v>100</v>
      </c>
    </row>
    <row r="66" spans="1:13" ht="77.25" customHeight="1">
      <c r="A66" s="29">
        <v>51</v>
      </c>
      <c r="B66" s="32" t="s">
        <v>50</v>
      </c>
      <c r="C66" s="32" t="s">
        <v>21</v>
      </c>
      <c r="D66" s="32" t="s">
        <v>204</v>
      </c>
      <c r="E66" s="32" t="s">
        <v>51</v>
      </c>
      <c r="F66" s="32" t="s">
        <v>46</v>
      </c>
      <c r="G66" s="32" t="s">
        <v>359</v>
      </c>
      <c r="H66" s="32" t="s">
        <v>282</v>
      </c>
      <c r="I66" s="148" t="s">
        <v>358</v>
      </c>
      <c r="J66" s="81">
        <v>0</v>
      </c>
      <c r="K66" s="123">
        <v>106400</v>
      </c>
      <c r="L66" s="123">
        <v>106400</v>
      </c>
      <c r="M66" s="76">
        <f t="shared" si="5"/>
        <v>100</v>
      </c>
    </row>
    <row r="67" spans="1:13" ht="42" customHeight="1">
      <c r="A67" s="29">
        <v>52</v>
      </c>
      <c r="B67" s="32" t="s">
        <v>50</v>
      </c>
      <c r="C67" s="32" t="s">
        <v>21</v>
      </c>
      <c r="D67" s="32" t="s">
        <v>204</v>
      </c>
      <c r="E67" s="32" t="s">
        <v>51</v>
      </c>
      <c r="F67" s="32" t="s">
        <v>46</v>
      </c>
      <c r="G67" s="32" t="s">
        <v>360</v>
      </c>
      <c r="H67" s="32" t="s">
        <v>282</v>
      </c>
      <c r="I67" s="148" t="s">
        <v>357</v>
      </c>
      <c r="J67" s="81">
        <v>0</v>
      </c>
      <c r="K67" s="123">
        <v>105300</v>
      </c>
      <c r="L67" s="123">
        <v>105300</v>
      </c>
      <c r="M67" s="76">
        <f t="shared" si="5"/>
        <v>100</v>
      </c>
    </row>
    <row r="68" spans="1:13" ht="64.5" customHeight="1">
      <c r="A68" s="29">
        <v>53</v>
      </c>
      <c r="B68" s="32" t="s">
        <v>50</v>
      </c>
      <c r="C68" s="32" t="s">
        <v>21</v>
      </c>
      <c r="D68" s="32" t="s">
        <v>204</v>
      </c>
      <c r="E68" s="32" t="s">
        <v>51</v>
      </c>
      <c r="F68" s="32" t="s">
        <v>46</v>
      </c>
      <c r="G68" s="32" t="s">
        <v>307</v>
      </c>
      <c r="H68" s="32" t="s">
        <v>282</v>
      </c>
      <c r="I68" s="84" t="s">
        <v>256</v>
      </c>
      <c r="J68" s="81">
        <v>0</v>
      </c>
      <c r="K68" s="123">
        <v>33867</v>
      </c>
      <c r="L68" s="123">
        <v>33867</v>
      </c>
      <c r="M68" s="76">
        <f t="shared" si="5"/>
        <v>100</v>
      </c>
    </row>
    <row r="69" spans="1:13" ht="74.25" customHeight="1">
      <c r="A69" s="29">
        <v>54</v>
      </c>
      <c r="B69" s="32" t="s">
        <v>50</v>
      </c>
      <c r="C69" s="32" t="s">
        <v>21</v>
      </c>
      <c r="D69" s="32" t="s">
        <v>204</v>
      </c>
      <c r="E69" s="32" t="s">
        <v>51</v>
      </c>
      <c r="F69" s="32" t="s">
        <v>46</v>
      </c>
      <c r="G69" s="32" t="s">
        <v>207</v>
      </c>
      <c r="H69" s="32" t="s">
        <v>282</v>
      </c>
      <c r="I69" s="84" t="s">
        <v>208</v>
      </c>
      <c r="J69" s="81">
        <v>0</v>
      </c>
      <c r="K69" s="123">
        <v>242064</v>
      </c>
      <c r="L69" s="123">
        <v>242064</v>
      </c>
      <c r="M69" s="76">
        <f t="shared" si="5"/>
        <v>100</v>
      </c>
    </row>
    <row r="70" spans="1:13" ht="48" customHeight="1">
      <c r="A70" s="29">
        <v>55</v>
      </c>
      <c r="B70" s="32" t="s">
        <v>50</v>
      </c>
      <c r="C70" s="32" t="s">
        <v>21</v>
      </c>
      <c r="D70" s="32" t="s">
        <v>204</v>
      </c>
      <c r="E70" s="32" t="s">
        <v>51</v>
      </c>
      <c r="F70" s="32" t="s">
        <v>46</v>
      </c>
      <c r="G70" s="32" t="s">
        <v>362</v>
      </c>
      <c r="H70" s="32" t="s">
        <v>282</v>
      </c>
      <c r="I70" s="92" t="s">
        <v>361</v>
      </c>
      <c r="J70" s="165">
        <v>0</v>
      </c>
      <c r="K70" s="123">
        <v>1260000</v>
      </c>
      <c r="L70" s="123">
        <v>1260000</v>
      </c>
      <c r="M70" s="76">
        <f t="shared" si="5"/>
        <v>100</v>
      </c>
    </row>
    <row r="71" spans="1:13" ht="48" customHeight="1">
      <c r="A71" s="29">
        <v>56</v>
      </c>
      <c r="B71" s="32" t="s">
        <v>50</v>
      </c>
      <c r="C71" s="32" t="s">
        <v>22</v>
      </c>
      <c r="D71" s="32" t="s">
        <v>40</v>
      </c>
      <c r="E71" s="32" t="s">
        <v>38</v>
      </c>
      <c r="F71" s="32" t="s">
        <v>40</v>
      </c>
      <c r="G71" s="32" t="s">
        <v>41</v>
      </c>
      <c r="H71" s="32" t="s">
        <v>38</v>
      </c>
      <c r="I71" s="92" t="s">
        <v>363</v>
      </c>
      <c r="J71" s="165">
        <v>0</v>
      </c>
      <c r="K71" s="155">
        <v>50000</v>
      </c>
      <c r="L71" s="155">
        <v>50000</v>
      </c>
      <c r="M71" s="76">
        <f>L71/K71*100</f>
        <v>100</v>
      </c>
    </row>
    <row r="72" spans="1:13" ht="48" customHeight="1">
      <c r="A72" s="29">
        <v>57</v>
      </c>
      <c r="B72" s="32" t="s">
        <v>50</v>
      </c>
      <c r="C72" s="32" t="s">
        <v>22</v>
      </c>
      <c r="D72" s="32" t="s">
        <v>24</v>
      </c>
      <c r="E72" s="32" t="s">
        <v>38</v>
      </c>
      <c r="F72" s="32" t="s">
        <v>46</v>
      </c>
      <c r="G72" s="32" t="s">
        <v>41</v>
      </c>
      <c r="H72" s="32" t="s">
        <v>38</v>
      </c>
      <c r="I72" s="92" t="s">
        <v>365</v>
      </c>
      <c r="J72" s="165">
        <v>0</v>
      </c>
      <c r="K72" s="155">
        <v>50000</v>
      </c>
      <c r="L72" s="155">
        <v>50000</v>
      </c>
      <c r="M72" s="76">
        <f>L72/K72*100</f>
        <v>100</v>
      </c>
    </row>
    <row r="73" spans="1:13" ht="40.5" customHeight="1">
      <c r="A73" s="29">
        <v>58</v>
      </c>
      <c r="B73" s="32" t="s">
        <v>50</v>
      </c>
      <c r="C73" s="32" t="s">
        <v>22</v>
      </c>
      <c r="D73" s="32" t="s">
        <v>24</v>
      </c>
      <c r="E73" s="32" t="s">
        <v>364</v>
      </c>
      <c r="F73" s="32" t="s">
        <v>46</v>
      </c>
      <c r="G73" s="32" t="s">
        <v>41</v>
      </c>
      <c r="H73" s="32" t="s">
        <v>282</v>
      </c>
      <c r="I73" s="148" t="s">
        <v>366</v>
      </c>
      <c r="J73" s="81">
        <v>0</v>
      </c>
      <c r="K73" s="123">
        <v>50000</v>
      </c>
      <c r="L73" s="123">
        <v>50000</v>
      </c>
      <c r="M73" s="76">
        <f t="shared" si="5"/>
        <v>100</v>
      </c>
    </row>
    <row r="74" spans="1:13" ht="15.75" customHeight="1">
      <c r="A74" s="80"/>
      <c r="B74" s="184"/>
      <c r="C74" s="185"/>
      <c r="D74" s="185"/>
      <c r="E74" s="185"/>
      <c r="F74" s="185"/>
      <c r="G74" s="185"/>
      <c r="H74" s="186"/>
      <c r="I74" s="80" t="s">
        <v>133</v>
      </c>
      <c r="J74" s="81">
        <f>J12+J46</f>
        <v>8637218</v>
      </c>
      <c r="K74" s="81">
        <f>K46+K12</f>
        <v>17148611.86</v>
      </c>
      <c r="L74" s="81">
        <f>L12+L46</f>
        <v>17141890.86</v>
      </c>
      <c r="M74" s="81">
        <f t="shared" si="5"/>
        <v>99.96080732332815</v>
      </c>
    </row>
    <row r="76" spans="10:12" ht="12">
      <c r="J76" s="141"/>
      <c r="K76" s="98"/>
      <c r="L76" s="98"/>
    </row>
    <row r="88" ht="291" customHeight="1"/>
    <row r="89" spans="1:13" ht="12.75" customHeight="1" hidden="1">
      <c r="A89" s="29">
        <v>13</v>
      </c>
      <c r="B89" s="32" t="s">
        <v>39</v>
      </c>
      <c r="C89" s="32" t="s">
        <v>44</v>
      </c>
      <c r="D89" s="32" t="s">
        <v>44</v>
      </c>
      <c r="E89" s="32" t="s">
        <v>29</v>
      </c>
      <c r="F89" s="32" t="s">
        <v>46</v>
      </c>
      <c r="G89" s="32" t="s">
        <v>61</v>
      </c>
      <c r="H89" s="32" t="s">
        <v>42</v>
      </c>
      <c r="I89" s="80" t="s">
        <v>90</v>
      </c>
      <c r="J89" s="30">
        <f>J90</f>
        <v>22000</v>
      </c>
      <c r="K89" s="122"/>
      <c r="L89" s="122"/>
      <c r="M89" s="30">
        <f>M90</f>
        <v>22000</v>
      </c>
    </row>
    <row r="90" spans="1:13" ht="12.75" customHeight="1" hidden="1">
      <c r="A90" s="29">
        <v>14</v>
      </c>
      <c r="B90" s="32" t="s">
        <v>39</v>
      </c>
      <c r="C90" s="32" t="s">
        <v>44</v>
      </c>
      <c r="D90" s="32" t="s">
        <v>44</v>
      </c>
      <c r="E90" s="32" t="s">
        <v>29</v>
      </c>
      <c r="F90" s="32" t="s">
        <v>46</v>
      </c>
      <c r="G90" s="32" t="s">
        <v>88</v>
      </c>
      <c r="H90" s="32" t="s">
        <v>42</v>
      </c>
      <c r="I90" s="80" t="s">
        <v>297</v>
      </c>
      <c r="J90" s="30">
        <v>22000</v>
      </c>
      <c r="K90" s="122"/>
      <c r="L90" s="122"/>
      <c r="M90" s="30">
        <v>22000</v>
      </c>
    </row>
    <row r="91" spans="1:13" ht="1.5" customHeight="1" hidden="1">
      <c r="A91" s="29"/>
      <c r="B91" s="32" t="s">
        <v>39</v>
      </c>
      <c r="C91" s="32" t="s">
        <v>44</v>
      </c>
      <c r="D91" s="32" t="s">
        <v>44</v>
      </c>
      <c r="E91" s="32" t="s">
        <v>43</v>
      </c>
      <c r="F91" s="32" t="s">
        <v>40</v>
      </c>
      <c r="G91" s="32" t="s">
        <v>41</v>
      </c>
      <c r="H91" s="32" t="s">
        <v>42</v>
      </c>
      <c r="I91" s="80" t="s">
        <v>91</v>
      </c>
      <c r="J91" s="30" t="e">
        <f>+#REF!</f>
        <v>#REF!</v>
      </c>
      <c r="K91" s="122"/>
      <c r="L91" s="122"/>
      <c r="M91" s="30" t="e">
        <f>#REF!</f>
        <v>#REF!</v>
      </c>
    </row>
    <row r="92" spans="1:13" ht="12.75" customHeight="1" hidden="1">
      <c r="A92" s="29">
        <v>18</v>
      </c>
      <c r="B92" s="32" t="s">
        <v>39</v>
      </c>
      <c r="C92" s="32" t="s">
        <v>26</v>
      </c>
      <c r="D92" s="32" t="s">
        <v>40</v>
      </c>
      <c r="E92" s="32" t="s">
        <v>38</v>
      </c>
      <c r="F92" s="32" t="s">
        <v>40</v>
      </c>
      <c r="G92" s="32" t="s">
        <v>41</v>
      </c>
      <c r="H92" s="32" t="s">
        <v>38</v>
      </c>
      <c r="I92" s="75" t="s">
        <v>77</v>
      </c>
      <c r="J92" s="30" t="e">
        <f>#REF!+#REF!</f>
        <v>#REF!</v>
      </c>
      <c r="K92" s="122"/>
      <c r="L92" s="122"/>
      <c r="M92" s="30" t="e">
        <f>#REF!+#REF!</f>
        <v>#REF!</v>
      </c>
    </row>
    <row r="93" spans="1:13" ht="12.75" customHeight="1" hidden="1">
      <c r="A93" s="29">
        <v>26</v>
      </c>
      <c r="B93" s="32" t="s">
        <v>50</v>
      </c>
      <c r="C93" s="32" t="s">
        <v>21</v>
      </c>
      <c r="D93" s="32" t="s">
        <v>40</v>
      </c>
      <c r="E93" s="32" t="s">
        <v>38</v>
      </c>
      <c r="F93" s="32" t="s">
        <v>40</v>
      </c>
      <c r="G93" s="32" t="s">
        <v>41</v>
      </c>
      <c r="H93" s="32" t="s">
        <v>38</v>
      </c>
      <c r="I93" s="80" t="s">
        <v>162</v>
      </c>
      <c r="J93" s="30" t="e">
        <f>#REF!+#REF!+#REF!</f>
        <v>#REF!</v>
      </c>
      <c r="K93" s="122"/>
      <c r="L93" s="122"/>
      <c r="M93" s="30" t="e">
        <f>#REF!+#REF!+#REF!</f>
        <v>#REF!</v>
      </c>
    </row>
  </sheetData>
  <sheetProtection/>
  <mergeCells count="24">
    <mergeCell ref="I32:I33"/>
    <mergeCell ref="J32:J33"/>
    <mergeCell ref="A9:A10"/>
    <mergeCell ref="M47:M48"/>
    <mergeCell ref="K9:K10"/>
    <mergeCell ref="L9:L10"/>
    <mergeCell ref="M9:M10"/>
    <mergeCell ref="M32:M33"/>
    <mergeCell ref="B74:H74"/>
    <mergeCell ref="A47:A48"/>
    <mergeCell ref="I47:I48"/>
    <mergeCell ref="J47:J48"/>
    <mergeCell ref="K47:K48"/>
    <mergeCell ref="L47:L48"/>
    <mergeCell ref="I1:M1"/>
    <mergeCell ref="I2:M2"/>
    <mergeCell ref="I3:M3"/>
    <mergeCell ref="B9:H9"/>
    <mergeCell ref="I9:I10"/>
    <mergeCell ref="J9:J10"/>
    <mergeCell ref="I4:J4"/>
    <mergeCell ref="I5:J5"/>
    <mergeCell ref="I6:J6"/>
    <mergeCell ref="A7:L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7" sqref="B7:F7"/>
    </sheetView>
  </sheetViews>
  <sheetFormatPr defaultColWidth="9.140625" defaultRowHeight="12.75"/>
  <cols>
    <col min="1" max="1" width="4.57421875" style="4" customWidth="1"/>
    <col min="2" max="2" width="48.8515625" style="4" customWidth="1"/>
    <col min="3" max="3" width="8.421875" style="4" customWidth="1"/>
    <col min="4" max="5" width="12.421875" style="4" customWidth="1"/>
    <col min="6" max="6" width="14.421875" style="4" customWidth="1"/>
    <col min="7" max="7" width="10.421875" style="4" bestFit="1" customWidth="1"/>
    <col min="8" max="16384" width="9.140625" style="1" customWidth="1"/>
  </cols>
  <sheetData>
    <row r="1" spans="2:6" s="4" customFormat="1" ht="11.25">
      <c r="B1" s="183" t="s">
        <v>31</v>
      </c>
      <c r="C1" s="183"/>
      <c r="D1" s="183"/>
      <c r="E1" s="183"/>
      <c r="F1" s="183"/>
    </row>
    <row r="2" spans="2:6" s="4" customFormat="1" ht="11.25">
      <c r="B2" s="183" t="s">
        <v>367</v>
      </c>
      <c r="C2" s="183"/>
      <c r="D2" s="183"/>
      <c r="E2" s="183"/>
      <c r="F2" s="183"/>
    </row>
    <row r="3" spans="2:6" s="4" customFormat="1" ht="11.25">
      <c r="B3" s="183" t="s">
        <v>106</v>
      </c>
      <c r="C3" s="183"/>
      <c r="D3" s="183"/>
      <c r="E3" s="183"/>
      <c r="F3" s="183"/>
    </row>
    <row r="4" spans="2:6" ht="12.75" hidden="1">
      <c r="B4" s="183"/>
      <c r="C4" s="183"/>
      <c r="D4" s="183"/>
      <c r="E4" s="183"/>
      <c r="F4" s="183"/>
    </row>
    <row r="5" ht="12.75" hidden="1">
      <c r="A5" s="86"/>
    </row>
    <row r="6" spans="2:6" s="4" customFormat="1" ht="11.25">
      <c r="B6" s="183" t="s">
        <v>398</v>
      </c>
      <c r="C6" s="183"/>
      <c r="D6" s="183"/>
      <c r="E6" s="183"/>
      <c r="F6" s="183"/>
    </row>
    <row r="7" spans="2:6" s="4" customFormat="1" ht="11.25">
      <c r="B7" s="183"/>
      <c r="C7" s="183"/>
      <c r="D7" s="183"/>
      <c r="E7" s="183"/>
      <c r="F7" s="183"/>
    </row>
    <row r="8" spans="2:6" s="4" customFormat="1" ht="11.25">
      <c r="B8" s="183"/>
      <c r="C8" s="183"/>
      <c r="D8" s="183"/>
      <c r="E8" s="183"/>
      <c r="F8" s="183"/>
    </row>
    <row r="9" spans="1:6" ht="37.5" customHeight="1">
      <c r="A9" s="207" t="s">
        <v>374</v>
      </c>
      <c r="B9" s="207"/>
      <c r="C9" s="207"/>
      <c r="D9" s="207"/>
      <c r="E9" s="207"/>
      <c r="F9" s="207"/>
    </row>
    <row r="10" ht="12.75" hidden="1">
      <c r="A10" s="86"/>
    </row>
    <row r="11" spans="1:7" ht="21.75" customHeight="1">
      <c r="A11" s="180" t="s">
        <v>9</v>
      </c>
      <c r="B11" s="180" t="s">
        <v>10</v>
      </c>
      <c r="C11" s="180" t="s">
        <v>65</v>
      </c>
      <c r="D11" s="181" t="s">
        <v>108</v>
      </c>
      <c r="E11" s="181" t="s">
        <v>111</v>
      </c>
      <c r="F11" s="181" t="s">
        <v>110</v>
      </c>
      <c r="G11" s="181" t="s">
        <v>112</v>
      </c>
    </row>
    <row r="12" spans="1:7" ht="22.5" customHeight="1">
      <c r="A12" s="180"/>
      <c r="B12" s="180"/>
      <c r="C12" s="180"/>
      <c r="D12" s="182"/>
      <c r="E12" s="182"/>
      <c r="F12" s="182"/>
      <c r="G12" s="182"/>
    </row>
    <row r="13" spans="1:7" ht="12.75">
      <c r="A13" s="29"/>
      <c r="B13" s="29">
        <v>1</v>
      </c>
      <c r="C13" s="29">
        <v>2</v>
      </c>
      <c r="D13" s="31">
        <v>3</v>
      </c>
      <c r="E13" s="31">
        <v>4</v>
      </c>
      <c r="F13" s="31">
        <v>5</v>
      </c>
      <c r="G13" s="31">
        <v>6</v>
      </c>
    </row>
    <row r="14" spans="1:7" ht="15" customHeight="1">
      <c r="A14" s="29">
        <v>1</v>
      </c>
      <c r="B14" s="75" t="s">
        <v>11</v>
      </c>
      <c r="C14" s="94" t="s">
        <v>52</v>
      </c>
      <c r="D14" s="81">
        <f>D15+D16+D17+D18</f>
        <v>5561247.6</v>
      </c>
      <c r="E14" s="81">
        <f>E15+E16+E17+E18</f>
        <v>5806955.789999999</v>
      </c>
      <c r="F14" s="81">
        <f>F15+F16+F17+F18</f>
        <v>5746492.21</v>
      </c>
      <c r="G14" s="76">
        <f aca="true" t="shared" si="0" ref="G14:G24">F14/E14*100</f>
        <v>98.95877319913264</v>
      </c>
    </row>
    <row r="15" spans="1:7" ht="39.75" customHeight="1">
      <c r="A15" s="29">
        <v>2</v>
      </c>
      <c r="B15" s="35" t="s">
        <v>12</v>
      </c>
      <c r="C15" s="94" t="s">
        <v>53</v>
      </c>
      <c r="D15" s="87">
        <f>'прил 4'!G23</f>
        <v>949592</v>
      </c>
      <c r="E15" s="87">
        <v>980618</v>
      </c>
      <c r="F15" s="87">
        <v>980612.24</v>
      </c>
      <c r="G15" s="76">
        <f t="shared" si="0"/>
        <v>99.99941261530994</v>
      </c>
    </row>
    <row r="16" spans="1:7" ht="50.25" customHeight="1">
      <c r="A16" s="29">
        <v>3</v>
      </c>
      <c r="B16" s="35" t="s">
        <v>13</v>
      </c>
      <c r="C16" s="94" t="s">
        <v>54</v>
      </c>
      <c r="D16" s="87">
        <f>'прил 4'!G24</f>
        <v>3916170.6</v>
      </c>
      <c r="E16" s="87">
        <f>'прил 4'!H24</f>
        <v>3999814.35</v>
      </c>
      <c r="F16" s="87">
        <f>'прил 4'!I24</f>
        <v>3953216.96</v>
      </c>
      <c r="G16" s="76">
        <f t="shared" si="0"/>
        <v>98.83501117995638</v>
      </c>
    </row>
    <row r="17" spans="1:7" ht="17.25" customHeight="1">
      <c r="A17" s="29">
        <v>4</v>
      </c>
      <c r="B17" s="35" t="s">
        <v>14</v>
      </c>
      <c r="C17" s="94" t="s">
        <v>55</v>
      </c>
      <c r="D17" s="81">
        <v>1000</v>
      </c>
      <c r="E17" s="81">
        <v>1000</v>
      </c>
      <c r="F17" s="81">
        <v>0</v>
      </c>
      <c r="G17" s="76">
        <v>0</v>
      </c>
    </row>
    <row r="18" spans="1:7" ht="18" customHeight="1">
      <c r="A18" s="29">
        <v>5</v>
      </c>
      <c r="B18" s="35" t="s">
        <v>28</v>
      </c>
      <c r="C18" s="94" t="s">
        <v>56</v>
      </c>
      <c r="D18" s="81">
        <f>'прил 4'!G41</f>
        <v>694485</v>
      </c>
      <c r="E18" s="81">
        <f>'прил 4'!H41</f>
        <v>825523.44</v>
      </c>
      <c r="F18" s="81">
        <f>'прил 4'!I41</f>
        <v>812663.0099999999</v>
      </c>
      <c r="G18" s="76">
        <f t="shared" si="0"/>
        <v>98.44214841434423</v>
      </c>
    </row>
    <row r="19" spans="1:7" ht="18" customHeight="1">
      <c r="A19" s="29">
        <v>6</v>
      </c>
      <c r="B19" s="75" t="s">
        <v>15</v>
      </c>
      <c r="C19" s="94" t="s">
        <v>57</v>
      </c>
      <c r="D19" s="81">
        <f>'прил 4'!G63</f>
        <v>140920</v>
      </c>
      <c r="E19" s="81">
        <f>'прил 4'!H63</f>
        <v>150597.3</v>
      </c>
      <c r="F19" s="81">
        <f>'прил 4'!I63</f>
        <v>150597.3</v>
      </c>
      <c r="G19" s="76">
        <f t="shared" si="0"/>
        <v>100</v>
      </c>
    </row>
    <row r="20" spans="1:7" ht="15.75" customHeight="1">
      <c r="A20" s="29">
        <v>7</v>
      </c>
      <c r="B20" s="35" t="s">
        <v>16</v>
      </c>
      <c r="C20" s="94" t="s">
        <v>58</v>
      </c>
      <c r="D20" s="81">
        <f>'прил 4'!G63</f>
        <v>140920</v>
      </c>
      <c r="E20" s="81">
        <f>E19</f>
        <v>150597.3</v>
      </c>
      <c r="F20" s="81">
        <f>F19</f>
        <v>150597.3</v>
      </c>
      <c r="G20" s="76">
        <f t="shared" si="0"/>
        <v>100</v>
      </c>
    </row>
    <row r="21" spans="1:7" ht="32.25" customHeight="1">
      <c r="A21" s="29">
        <v>8</v>
      </c>
      <c r="B21" s="92" t="s">
        <v>5</v>
      </c>
      <c r="C21" s="94" t="s">
        <v>8</v>
      </c>
      <c r="D21" s="81">
        <f>D23</f>
        <v>57081.4</v>
      </c>
      <c r="E21" s="81">
        <f>'прил 4'!H76</f>
        <v>128182.32</v>
      </c>
      <c r="F21" s="81">
        <f>F22</f>
        <v>128182.32</v>
      </c>
      <c r="G21" s="76">
        <f t="shared" si="0"/>
        <v>100</v>
      </c>
    </row>
    <row r="22" spans="1:7" ht="26.25" customHeight="1">
      <c r="A22" s="29">
        <v>9</v>
      </c>
      <c r="B22" s="148" t="s">
        <v>324</v>
      </c>
      <c r="C22" s="94" t="s">
        <v>177</v>
      </c>
      <c r="D22" s="81">
        <v>0</v>
      </c>
      <c r="E22" s="81">
        <v>128182.32</v>
      </c>
      <c r="F22" s="81">
        <v>128182.32</v>
      </c>
      <c r="G22" s="76">
        <f t="shared" si="0"/>
        <v>100</v>
      </c>
    </row>
    <row r="23" spans="1:7" ht="26.25" customHeight="1">
      <c r="A23" s="29">
        <v>9</v>
      </c>
      <c r="B23" s="92" t="s">
        <v>392</v>
      </c>
      <c r="C23" s="94" t="s">
        <v>258</v>
      </c>
      <c r="D23" s="81">
        <v>57081.4</v>
      </c>
      <c r="E23" s="81">
        <v>0</v>
      </c>
      <c r="F23" s="81">
        <v>0</v>
      </c>
      <c r="G23" s="76">
        <v>0</v>
      </c>
    </row>
    <row r="24" spans="1:7" ht="14.25" customHeight="1">
      <c r="A24" s="29">
        <v>10</v>
      </c>
      <c r="B24" s="35" t="s">
        <v>66</v>
      </c>
      <c r="C24" s="94" t="s">
        <v>67</v>
      </c>
      <c r="D24" s="81">
        <f>D25</f>
        <v>315400</v>
      </c>
      <c r="E24" s="81">
        <f>'прил 4'!H89</f>
        <v>5333104.02</v>
      </c>
      <c r="F24" s="81">
        <f>F25</f>
        <v>5333104.02</v>
      </c>
      <c r="G24" s="76">
        <f t="shared" si="0"/>
        <v>100</v>
      </c>
    </row>
    <row r="25" spans="1:7" ht="12.75" customHeight="1">
      <c r="A25" s="29">
        <v>11</v>
      </c>
      <c r="B25" s="35" t="s">
        <v>86</v>
      </c>
      <c r="C25" s="94" t="s">
        <v>92</v>
      </c>
      <c r="D25" s="81">
        <f>'прил 4'!G89</f>
        <v>315400</v>
      </c>
      <c r="E25" s="81">
        <f>'прил 4'!H89</f>
        <v>5333104.02</v>
      </c>
      <c r="F25" s="81">
        <f>'прил 4'!I89</f>
        <v>5333104.02</v>
      </c>
      <c r="G25" s="81">
        <v>100</v>
      </c>
    </row>
    <row r="26" spans="1:7" ht="15.75" customHeight="1">
      <c r="A26" s="29">
        <v>12</v>
      </c>
      <c r="B26" s="75" t="s">
        <v>17</v>
      </c>
      <c r="C26" s="94" t="s">
        <v>59</v>
      </c>
      <c r="D26" s="81">
        <f>D27</f>
        <v>502037</v>
      </c>
      <c r="E26" s="81">
        <f>'прил 4'!H109</f>
        <v>3566570.2800000003</v>
      </c>
      <c r="F26" s="81">
        <f>F27</f>
        <v>3562681.69</v>
      </c>
      <c r="G26" s="76">
        <f>F26/E26*100</f>
        <v>99.8909711657217</v>
      </c>
    </row>
    <row r="27" spans="1:7" ht="17.25" customHeight="1">
      <c r="A27" s="29">
        <v>13</v>
      </c>
      <c r="B27" s="35" t="s">
        <v>18</v>
      </c>
      <c r="C27" s="94" t="s">
        <v>60</v>
      </c>
      <c r="D27" s="81">
        <f>'прил 4'!G109</f>
        <v>502037</v>
      </c>
      <c r="E27" s="81">
        <f>'прил 4'!H109</f>
        <v>3566570.2800000003</v>
      </c>
      <c r="F27" s="81">
        <f>'прил 4'!I109</f>
        <v>3562681.69</v>
      </c>
      <c r="G27" s="76">
        <f>F27/E27*100</f>
        <v>99.8909711657217</v>
      </c>
    </row>
    <row r="28" spans="1:7" ht="17.25" customHeight="1">
      <c r="A28" s="29">
        <v>14</v>
      </c>
      <c r="B28" s="35" t="s">
        <v>236</v>
      </c>
      <c r="C28" s="94" t="s">
        <v>264</v>
      </c>
      <c r="D28" s="81">
        <f>D29</f>
        <v>1937508</v>
      </c>
      <c r="E28" s="81">
        <f>'прил 4'!H130</f>
        <v>1937508</v>
      </c>
      <c r="F28" s="81">
        <f>F29</f>
        <v>1937508</v>
      </c>
      <c r="G28" s="76">
        <f>F28/E28*100</f>
        <v>100</v>
      </c>
    </row>
    <row r="29" spans="1:7" ht="17.25" customHeight="1">
      <c r="A29" s="29">
        <v>15</v>
      </c>
      <c r="B29" s="35" t="s">
        <v>221</v>
      </c>
      <c r="C29" s="94" t="s">
        <v>222</v>
      </c>
      <c r="D29" s="81">
        <f>'прил 4'!G130</f>
        <v>1937508</v>
      </c>
      <c r="E29" s="81">
        <f>'прил 4'!H130</f>
        <v>1937508</v>
      </c>
      <c r="F29" s="81">
        <f>'прил 4'!I130</f>
        <v>1937508</v>
      </c>
      <c r="G29" s="76">
        <f>F29/E29*100</f>
        <v>100</v>
      </c>
    </row>
    <row r="30" spans="1:7" ht="17.25" customHeight="1">
      <c r="A30" s="29">
        <v>16</v>
      </c>
      <c r="B30" s="33" t="s">
        <v>213</v>
      </c>
      <c r="C30" s="94" t="s">
        <v>214</v>
      </c>
      <c r="D30" s="81">
        <f>D31</f>
        <v>0</v>
      </c>
      <c r="E30" s="81">
        <f>'прил 4'!H135</f>
        <v>37932</v>
      </c>
      <c r="F30" s="81">
        <f>F31</f>
        <v>37932</v>
      </c>
      <c r="G30" s="76">
        <f>G31</f>
        <v>100</v>
      </c>
    </row>
    <row r="31" spans="1:7" ht="17.25" customHeight="1">
      <c r="A31" s="29">
        <v>17</v>
      </c>
      <c r="B31" s="33" t="s">
        <v>215</v>
      </c>
      <c r="C31" s="94" t="s">
        <v>216</v>
      </c>
      <c r="D31" s="81">
        <f>'прил 4'!G135</f>
        <v>0</v>
      </c>
      <c r="E31" s="81">
        <f>'прил 4'!H135</f>
        <v>37932</v>
      </c>
      <c r="F31" s="81">
        <f>'прил 4'!I135</f>
        <v>37932</v>
      </c>
      <c r="G31" s="76">
        <f aca="true" t="shared" si="1" ref="G31:G37">F31/E31*100</f>
        <v>100</v>
      </c>
    </row>
    <row r="32" spans="1:7" ht="17.25" customHeight="1">
      <c r="A32" s="29">
        <v>18</v>
      </c>
      <c r="B32" s="33" t="s">
        <v>260</v>
      </c>
      <c r="C32" s="94" t="s">
        <v>61</v>
      </c>
      <c r="D32" s="81">
        <f>D33</f>
        <v>48000</v>
      </c>
      <c r="E32" s="81">
        <f>'прил 4'!H145</f>
        <v>72332.93</v>
      </c>
      <c r="F32" s="81">
        <v>72332.93</v>
      </c>
      <c r="G32" s="76">
        <f t="shared" si="1"/>
        <v>100</v>
      </c>
    </row>
    <row r="33" spans="1:7" ht="17.25" customHeight="1">
      <c r="A33" s="29">
        <v>19</v>
      </c>
      <c r="B33" s="33" t="s">
        <v>265</v>
      </c>
      <c r="C33" s="94" t="s">
        <v>267</v>
      </c>
      <c r="D33" s="81">
        <f>'прил 4'!G145</f>
        <v>48000</v>
      </c>
      <c r="E33" s="81">
        <v>72332.93</v>
      </c>
      <c r="F33" s="81">
        <v>72332.93</v>
      </c>
      <c r="G33" s="76">
        <f t="shared" si="1"/>
        <v>100</v>
      </c>
    </row>
    <row r="34" spans="1:7" ht="28.5" customHeight="1">
      <c r="A34" s="29">
        <v>20</v>
      </c>
      <c r="B34" s="75" t="s">
        <v>223</v>
      </c>
      <c r="C34" s="95">
        <v>1100</v>
      </c>
      <c r="D34" s="81">
        <f>D35</f>
        <v>48620</v>
      </c>
      <c r="E34" s="81">
        <f>E35</f>
        <v>48620</v>
      </c>
      <c r="F34" s="81">
        <f>F35</f>
        <v>48619</v>
      </c>
      <c r="G34" s="76">
        <f t="shared" si="1"/>
        <v>99.99794323323735</v>
      </c>
    </row>
    <row r="35" spans="1:7" ht="28.5" customHeight="1">
      <c r="A35" s="29">
        <v>21</v>
      </c>
      <c r="B35" s="75" t="s">
        <v>393</v>
      </c>
      <c r="C35" s="95">
        <v>1102</v>
      </c>
      <c r="D35" s="81">
        <f>'прил 4'!G158</f>
        <v>48620</v>
      </c>
      <c r="E35" s="81">
        <f>'прил 4'!H158</f>
        <v>48620</v>
      </c>
      <c r="F35" s="81">
        <f>'прил 4'!I158</f>
        <v>48619</v>
      </c>
      <c r="G35" s="76">
        <f t="shared" si="1"/>
        <v>99.99794323323735</v>
      </c>
    </row>
    <row r="36" spans="1:7" ht="28.5" customHeight="1">
      <c r="A36" s="29">
        <v>22</v>
      </c>
      <c r="B36" s="75" t="s">
        <v>284</v>
      </c>
      <c r="C36" s="95">
        <v>1400</v>
      </c>
      <c r="D36" s="81">
        <f>D37</f>
        <v>26404</v>
      </c>
      <c r="E36" s="81">
        <f>E37</f>
        <v>26404</v>
      </c>
      <c r="F36" s="81">
        <f>F37</f>
        <v>26404</v>
      </c>
      <c r="G36" s="76">
        <f t="shared" si="1"/>
        <v>100</v>
      </c>
    </row>
    <row r="37" spans="1:7" ht="17.25" customHeight="1">
      <c r="A37" s="29">
        <v>23</v>
      </c>
      <c r="B37" s="33" t="s">
        <v>287</v>
      </c>
      <c r="C37" s="94" t="s">
        <v>259</v>
      </c>
      <c r="D37" s="81">
        <f>'прил 4'!G159</f>
        <v>26404</v>
      </c>
      <c r="E37" s="81">
        <f>'прил 4'!H159</f>
        <v>26404</v>
      </c>
      <c r="F37" s="81">
        <f>'прил 4'!I159</f>
        <v>26404</v>
      </c>
      <c r="G37" s="76">
        <f t="shared" si="1"/>
        <v>100</v>
      </c>
    </row>
    <row r="38" spans="1:7" ht="13.5" customHeight="1">
      <c r="A38" s="206" t="s">
        <v>68</v>
      </c>
      <c r="B38" s="206"/>
      <c r="C38" s="93"/>
      <c r="D38" s="88">
        <f>D14+D19+D21+D24+D26+D28+D30+D32+D34+D36</f>
        <v>8637218</v>
      </c>
      <c r="E38" s="88">
        <f>E14+E19+E21+E24+E26+E28+E30+E32+E34+E36</f>
        <v>17108206.64</v>
      </c>
      <c r="F38" s="88">
        <f>F14+F19+F21+F24+F26+F28+F30+F32+F34+F36</f>
        <v>17043853.47</v>
      </c>
      <c r="G38" s="88">
        <f>F38/E38*100</f>
        <v>99.623846196424</v>
      </c>
    </row>
  </sheetData>
  <sheetProtection/>
  <mergeCells count="16">
    <mergeCell ref="G11:G12"/>
    <mergeCell ref="A38:B38"/>
    <mergeCell ref="A11:A12"/>
    <mergeCell ref="B11:B12"/>
    <mergeCell ref="A9:F9"/>
    <mergeCell ref="D11:D12"/>
    <mergeCell ref="E11:E12"/>
    <mergeCell ref="F11:F12"/>
    <mergeCell ref="C11:C12"/>
    <mergeCell ref="B6:F6"/>
    <mergeCell ref="B7:F7"/>
    <mergeCell ref="B8:F8"/>
    <mergeCell ref="B1:F1"/>
    <mergeCell ref="B2:F2"/>
    <mergeCell ref="B3:F3"/>
    <mergeCell ref="B4:F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28125" style="42" customWidth="1"/>
    <col min="2" max="2" width="52.28125" style="42" customWidth="1"/>
    <col min="3" max="3" width="10.00390625" style="42" customWidth="1"/>
    <col min="4" max="4" width="4.57421875" style="42" customWidth="1"/>
    <col min="5" max="5" width="5.00390625" style="42" customWidth="1"/>
    <col min="6" max="6" width="11.00390625" style="42" customWidth="1"/>
    <col min="7" max="7" width="12.8515625" style="42" customWidth="1"/>
    <col min="8" max="8" width="14.00390625" style="42" customWidth="1"/>
    <col min="9" max="9" width="9.421875" style="42" customWidth="1"/>
    <col min="10" max="11" width="9.140625" style="7" customWidth="1"/>
    <col min="12" max="16384" width="9.140625" style="5" customWidth="1"/>
  </cols>
  <sheetData>
    <row r="1" spans="2:9" ht="12">
      <c r="B1" s="208" t="s">
        <v>186</v>
      </c>
      <c r="C1" s="208"/>
      <c r="D1" s="208"/>
      <c r="E1" s="208"/>
      <c r="F1" s="208"/>
      <c r="G1" s="208"/>
      <c r="H1" s="208"/>
      <c r="I1" s="208"/>
    </row>
    <row r="2" spans="2:9" ht="12">
      <c r="B2" s="208" t="s">
        <v>369</v>
      </c>
      <c r="C2" s="208"/>
      <c r="D2" s="208"/>
      <c r="E2" s="208"/>
      <c r="F2" s="208"/>
      <c r="G2" s="208"/>
      <c r="H2" s="208"/>
      <c r="I2" s="208"/>
    </row>
    <row r="3" spans="2:9" ht="8.25" customHeight="1">
      <c r="B3" s="208" t="s">
        <v>0</v>
      </c>
      <c r="C3" s="208"/>
      <c r="D3" s="208"/>
      <c r="E3" s="208"/>
      <c r="F3" s="208"/>
      <c r="G3" s="208"/>
      <c r="H3" s="208"/>
      <c r="I3" s="208"/>
    </row>
    <row r="4" spans="2:7" ht="12.75" customHeight="1" hidden="1">
      <c r="B4" s="209"/>
      <c r="C4" s="211"/>
      <c r="D4" s="211"/>
      <c r="E4" s="211"/>
      <c r="F4" s="211"/>
      <c r="G4" s="211"/>
    </row>
    <row r="5" spans="2:7" ht="12" hidden="1">
      <c r="B5" s="209"/>
      <c r="C5" s="209"/>
      <c r="D5" s="209"/>
      <c r="E5" s="209"/>
      <c r="F5" s="209"/>
      <c r="G5" s="209"/>
    </row>
    <row r="6" spans="2:7" ht="10.5" customHeight="1" hidden="1">
      <c r="B6" s="209"/>
      <c r="C6" s="209"/>
      <c r="D6" s="209"/>
      <c r="E6" s="209"/>
      <c r="F6" s="209"/>
      <c r="G6" s="209"/>
    </row>
    <row r="7" ht="12" hidden="1"/>
    <row r="8" spans="2:9" ht="18.75" customHeight="1">
      <c r="B8" s="208" t="s">
        <v>403</v>
      </c>
      <c r="C8" s="208"/>
      <c r="D8" s="208"/>
      <c r="E8" s="208"/>
      <c r="F8" s="208"/>
      <c r="G8" s="208"/>
      <c r="H8" s="208"/>
      <c r="I8" s="208"/>
    </row>
    <row r="9" spans="1:11" s="6" customFormat="1" ht="18" customHeight="1">
      <c r="A9" s="127"/>
      <c r="B9" s="127" t="s">
        <v>370</v>
      </c>
      <c r="C9" s="127"/>
      <c r="D9" s="127"/>
      <c r="E9" s="127"/>
      <c r="F9" s="127"/>
      <c r="G9" s="127"/>
      <c r="H9" s="127"/>
      <c r="I9" s="127"/>
      <c r="J9" s="10"/>
      <c r="K9" s="10"/>
    </row>
    <row r="10" spans="1:9" ht="12.75" customHeight="1">
      <c r="A10" s="210" t="s">
        <v>9</v>
      </c>
      <c r="B10" s="210" t="s">
        <v>135</v>
      </c>
      <c r="C10" s="204" t="s">
        <v>136</v>
      </c>
      <c r="D10" s="210" t="s">
        <v>137</v>
      </c>
      <c r="E10" s="210" t="s">
        <v>138</v>
      </c>
      <c r="F10" s="204" t="s">
        <v>108</v>
      </c>
      <c r="G10" s="204" t="s">
        <v>111</v>
      </c>
      <c r="H10" s="204" t="s">
        <v>110</v>
      </c>
      <c r="I10" s="204" t="s">
        <v>112</v>
      </c>
    </row>
    <row r="11" spans="1:9" ht="26.25" customHeight="1">
      <c r="A11" s="210"/>
      <c r="B11" s="210"/>
      <c r="C11" s="205"/>
      <c r="D11" s="210"/>
      <c r="E11" s="210"/>
      <c r="F11" s="205"/>
      <c r="G11" s="205"/>
      <c r="H11" s="205"/>
      <c r="I11" s="205"/>
    </row>
    <row r="12" spans="1:9" ht="12">
      <c r="A12" s="153"/>
      <c r="B12" s="160">
        <v>1</v>
      </c>
      <c r="C12" s="160">
        <v>2</v>
      </c>
      <c r="D12" s="43">
        <v>3</v>
      </c>
      <c r="E12" s="43">
        <v>4</v>
      </c>
      <c r="F12" s="43">
        <v>5</v>
      </c>
      <c r="G12" s="43">
        <v>6</v>
      </c>
      <c r="H12" s="43">
        <v>7</v>
      </c>
      <c r="I12" s="43">
        <v>8</v>
      </c>
    </row>
    <row r="13" spans="1:9" s="10" customFormat="1" ht="36.75" customHeight="1">
      <c r="A13" s="153">
        <v>1</v>
      </c>
      <c r="B13" s="100" t="s">
        <v>224</v>
      </c>
      <c r="C13" s="101">
        <v>100000000</v>
      </c>
      <c r="D13" s="153"/>
      <c r="E13" s="102"/>
      <c r="F13" s="162">
        <f>F14+F51+F72+F88</f>
        <v>3595869.4</v>
      </c>
      <c r="G13" s="162">
        <f>G14+G51+G72+G88</f>
        <v>11949772.99</v>
      </c>
      <c r="H13" s="162">
        <f>H14+H51+H72+H88</f>
        <v>11933022.98</v>
      </c>
      <c r="I13" s="44">
        <f aca="true" t="shared" si="0" ref="I13:I61">H13/G13*100</f>
        <v>99.85982988953835</v>
      </c>
    </row>
    <row r="14" spans="1:11" s="6" customFormat="1" ht="22.5" customHeight="1">
      <c r="A14" s="153">
        <v>2</v>
      </c>
      <c r="B14" s="103" t="s">
        <v>225</v>
      </c>
      <c r="C14" s="101">
        <v>110000000</v>
      </c>
      <c r="D14" s="104"/>
      <c r="E14" s="102"/>
      <c r="F14" s="162">
        <f>F15+F20+F25+F31+F36+F46</f>
        <v>1189260</v>
      </c>
      <c r="G14" s="162">
        <f>G15+G20+G25+G31+G36+G46</f>
        <v>4392093.720000001</v>
      </c>
      <c r="H14" s="162">
        <f>H15+H20+H25+H31+H36+H46</f>
        <v>4375344.710000001</v>
      </c>
      <c r="I14" s="44">
        <f t="shared" si="0"/>
        <v>99.61865545073114</v>
      </c>
      <c r="J14" s="10"/>
      <c r="K14" s="10"/>
    </row>
    <row r="15" spans="1:11" s="6" customFormat="1" ht="113.25" customHeight="1">
      <c r="A15" s="153">
        <v>3</v>
      </c>
      <c r="B15" s="121" t="s">
        <v>372</v>
      </c>
      <c r="C15" s="101" t="s">
        <v>371</v>
      </c>
      <c r="D15" s="153"/>
      <c r="E15" s="102" t="s">
        <v>60</v>
      </c>
      <c r="F15" s="151">
        <v>0</v>
      </c>
      <c r="G15" s="151">
        <f>G16</f>
        <v>1323300</v>
      </c>
      <c r="H15" s="151">
        <f>H16</f>
        <v>1323300</v>
      </c>
      <c r="I15" s="44">
        <f>H15/G15*100</f>
        <v>100</v>
      </c>
      <c r="J15" s="10"/>
      <c r="K15" s="10"/>
    </row>
    <row r="16" spans="1:9" ht="15" customHeight="1">
      <c r="A16" s="153">
        <v>4</v>
      </c>
      <c r="B16" s="106" t="s">
        <v>113</v>
      </c>
      <c r="C16" s="101" t="s">
        <v>371</v>
      </c>
      <c r="D16" s="153">
        <v>200</v>
      </c>
      <c r="E16" s="102"/>
      <c r="F16" s="151">
        <v>0</v>
      </c>
      <c r="G16" s="151">
        <f aca="true" t="shared" si="1" ref="G16:H18">+G17</f>
        <v>1323300</v>
      </c>
      <c r="H16" s="151">
        <f t="shared" si="1"/>
        <v>1323300</v>
      </c>
      <c r="I16" s="44">
        <f>H16/G16*100</f>
        <v>100</v>
      </c>
    </row>
    <row r="17" spans="1:9" ht="37.5" customHeight="1">
      <c r="A17" s="153">
        <v>5</v>
      </c>
      <c r="B17" s="106" t="s">
        <v>114</v>
      </c>
      <c r="C17" s="101" t="s">
        <v>371</v>
      </c>
      <c r="D17" s="153">
        <v>240</v>
      </c>
      <c r="E17" s="102"/>
      <c r="F17" s="151">
        <v>0</v>
      </c>
      <c r="G17" s="151">
        <f t="shared" si="1"/>
        <v>1323300</v>
      </c>
      <c r="H17" s="151">
        <f t="shared" si="1"/>
        <v>1323300</v>
      </c>
      <c r="I17" s="44">
        <f>H17/G17*100</f>
        <v>100</v>
      </c>
    </row>
    <row r="18" spans="1:9" ht="12">
      <c r="A18" s="153">
        <v>6</v>
      </c>
      <c r="B18" s="106" t="s">
        <v>139</v>
      </c>
      <c r="C18" s="101" t="s">
        <v>371</v>
      </c>
      <c r="D18" s="153">
        <v>240</v>
      </c>
      <c r="E18" s="102" t="s">
        <v>59</v>
      </c>
      <c r="F18" s="151">
        <v>0</v>
      </c>
      <c r="G18" s="151">
        <f t="shared" si="1"/>
        <v>1323300</v>
      </c>
      <c r="H18" s="151">
        <f t="shared" si="1"/>
        <v>1323300</v>
      </c>
      <c r="I18" s="44">
        <f>H18/G18*100</f>
        <v>100</v>
      </c>
    </row>
    <row r="19" spans="1:9" ht="12">
      <c r="A19" s="153">
        <v>7</v>
      </c>
      <c r="B19" s="73" t="s">
        <v>18</v>
      </c>
      <c r="C19" s="101" t="s">
        <v>371</v>
      </c>
      <c r="D19" s="153">
        <v>240</v>
      </c>
      <c r="E19" s="102" t="s">
        <v>60</v>
      </c>
      <c r="F19" s="151">
        <v>0</v>
      </c>
      <c r="G19" s="151">
        <v>1323300</v>
      </c>
      <c r="H19" s="151">
        <v>1323300</v>
      </c>
      <c r="I19" s="44">
        <f>H19/G19*100</f>
        <v>100</v>
      </c>
    </row>
    <row r="20" spans="1:11" s="6" customFormat="1" ht="62.25" customHeight="1">
      <c r="A20" s="153">
        <v>8</v>
      </c>
      <c r="B20" s="148" t="s">
        <v>387</v>
      </c>
      <c r="C20" s="101">
        <v>110081010</v>
      </c>
      <c r="D20" s="153"/>
      <c r="E20" s="102"/>
      <c r="F20" s="151">
        <f>F21</f>
        <v>359520</v>
      </c>
      <c r="G20" s="151">
        <f>G21</f>
        <v>1144246.1</v>
      </c>
      <c r="H20" s="151">
        <f>H21</f>
        <v>1141686.45</v>
      </c>
      <c r="I20" s="44">
        <f t="shared" si="0"/>
        <v>99.77630249296894</v>
      </c>
      <c r="J20" s="10"/>
      <c r="K20" s="10"/>
    </row>
    <row r="21" spans="1:9" ht="15" customHeight="1">
      <c r="A21" s="153">
        <v>9</v>
      </c>
      <c r="B21" s="106" t="s">
        <v>113</v>
      </c>
      <c r="C21" s="101">
        <v>110081010</v>
      </c>
      <c r="D21" s="153">
        <v>200</v>
      </c>
      <c r="E21" s="102"/>
      <c r="F21" s="151">
        <f>+F22</f>
        <v>359520</v>
      </c>
      <c r="G21" s="151">
        <f aca="true" t="shared" si="2" ref="G21:H23">+G22</f>
        <v>1144246.1</v>
      </c>
      <c r="H21" s="151">
        <f t="shared" si="2"/>
        <v>1141686.45</v>
      </c>
      <c r="I21" s="44">
        <f t="shared" si="0"/>
        <v>99.77630249296894</v>
      </c>
    </row>
    <row r="22" spans="1:9" ht="27.75" customHeight="1">
      <c r="A22" s="153">
        <v>10</v>
      </c>
      <c r="B22" s="106" t="s">
        <v>114</v>
      </c>
      <c r="C22" s="101">
        <v>110081010</v>
      </c>
      <c r="D22" s="153">
        <v>240</v>
      </c>
      <c r="E22" s="102"/>
      <c r="F22" s="151">
        <f>+F23</f>
        <v>359520</v>
      </c>
      <c r="G22" s="151">
        <f t="shared" si="2"/>
        <v>1144246.1</v>
      </c>
      <c r="H22" s="151">
        <f t="shared" si="2"/>
        <v>1141686.45</v>
      </c>
      <c r="I22" s="44">
        <f t="shared" si="0"/>
        <v>99.77630249296894</v>
      </c>
    </row>
    <row r="23" spans="1:9" ht="12">
      <c r="A23" s="153">
        <v>11</v>
      </c>
      <c r="B23" s="106" t="s">
        <v>139</v>
      </c>
      <c r="C23" s="101">
        <v>110081010</v>
      </c>
      <c r="D23" s="153">
        <v>240</v>
      </c>
      <c r="E23" s="102" t="s">
        <v>59</v>
      </c>
      <c r="F23" s="151">
        <f>F24</f>
        <v>359520</v>
      </c>
      <c r="G23" s="151">
        <f t="shared" si="2"/>
        <v>1144246.1</v>
      </c>
      <c r="H23" s="151">
        <f t="shared" si="2"/>
        <v>1141686.45</v>
      </c>
      <c r="I23" s="44">
        <f t="shared" si="0"/>
        <v>99.77630249296894</v>
      </c>
    </row>
    <row r="24" spans="1:9" ht="12">
      <c r="A24" s="153">
        <v>12</v>
      </c>
      <c r="B24" s="73" t="s">
        <v>18</v>
      </c>
      <c r="C24" s="101">
        <v>110081010</v>
      </c>
      <c r="D24" s="153">
        <v>240</v>
      </c>
      <c r="E24" s="102" t="s">
        <v>60</v>
      </c>
      <c r="F24" s="151">
        <v>359520</v>
      </c>
      <c r="G24" s="151">
        <v>1144246.1</v>
      </c>
      <c r="H24" s="151">
        <v>1141686.45</v>
      </c>
      <c r="I24" s="44">
        <f t="shared" si="0"/>
        <v>99.77630249296894</v>
      </c>
    </row>
    <row r="25" spans="1:9" ht="65.25" customHeight="1">
      <c r="A25" s="153">
        <v>13</v>
      </c>
      <c r="B25" s="73" t="s">
        <v>298</v>
      </c>
      <c r="C25" s="101">
        <v>110081040</v>
      </c>
      <c r="D25" s="153"/>
      <c r="E25" s="102"/>
      <c r="F25" s="155">
        <v>86000</v>
      </c>
      <c r="G25" s="155">
        <f>G26</f>
        <v>133193</v>
      </c>
      <c r="H25" s="155">
        <f>H26</f>
        <v>133193</v>
      </c>
      <c r="I25" s="44">
        <f t="shared" si="0"/>
        <v>100</v>
      </c>
    </row>
    <row r="26" spans="1:9" ht="36.75" customHeight="1">
      <c r="A26" s="153">
        <v>14</v>
      </c>
      <c r="B26" s="103" t="s">
        <v>113</v>
      </c>
      <c r="C26" s="101">
        <v>110081040</v>
      </c>
      <c r="D26" s="153">
        <v>240</v>
      </c>
      <c r="E26" s="102"/>
      <c r="F26" s="155">
        <v>86000</v>
      </c>
      <c r="G26" s="155">
        <v>133193</v>
      </c>
      <c r="H26" s="155">
        <v>133193</v>
      </c>
      <c r="I26" s="44">
        <f t="shared" si="0"/>
        <v>100</v>
      </c>
    </row>
    <row r="27" spans="1:9" ht="29.25" customHeight="1">
      <c r="A27" s="153">
        <v>15</v>
      </c>
      <c r="B27" s="103" t="s">
        <v>114</v>
      </c>
      <c r="C27" s="101">
        <v>110081040</v>
      </c>
      <c r="D27" s="153">
        <v>243</v>
      </c>
      <c r="E27" s="102"/>
      <c r="F27" s="155">
        <v>86000</v>
      </c>
      <c r="G27" s="155">
        <v>133193</v>
      </c>
      <c r="H27" s="155">
        <v>133193</v>
      </c>
      <c r="I27" s="151">
        <v>144200</v>
      </c>
    </row>
    <row r="28" spans="1:9" ht="15" customHeight="1">
      <c r="A28" s="153">
        <v>16</v>
      </c>
      <c r="B28" s="107" t="s">
        <v>139</v>
      </c>
      <c r="C28" s="101">
        <v>110081040</v>
      </c>
      <c r="D28" s="153">
        <v>240</v>
      </c>
      <c r="E28" s="102" t="s">
        <v>59</v>
      </c>
      <c r="F28" s="155">
        <v>86000</v>
      </c>
      <c r="G28" s="155">
        <v>133193</v>
      </c>
      <c r="H28" s="155">
        <v>133193</v>
      </c>
      <c r="I28" s="151">
        <v>144200</v>
      </c>
    </row>
    <row r="29" spans="1:9" ht="15.75" customHeight="1">
      <c r="A29" s="153">
        <v>17</v>
      </c>
      <c r="B29" s="73" t="s">
        <v>18</v>
      </c>
      <c r="C29" s="101">
        <v>110081040</v>
      </c>
      <c r="D29" s="153">
        <v>244</v>
      </c>
      <c r="E29" s="102" t="s">
        <v>60</v>
      </c>
      <c r="F29" s="155">
        <v>86000</v>
      </c>
      <c r="G29" s="155">
        <v>133193</v>
      </c>
      <c r="H29" s="155">
        <v>133193</v>
      </c>
      <c r="I29" s="151">
        <v>144200</v>
      </c>
    </row>
    <row r="30" spans="1:9" ht="15.75" customHeight="1">
      <c r="A30" s="153">
        <v>18</v>
      </c>
      <c r="B30" s="73" t="s">
        <v>18</v>
      </c>
      <c r="C30" s="101">
        <v>110081040</v>
      </c>
      <c r="D30" s="153">
        <v>245</v>
      </c>
      <c r="E30" s="102" t="s">
        <v>60</v>
      </c>
      <c r="F30" s="151">
        <v>0</v>
      </c>
      <c r="G30" s="151">
        <v>0</v>
      </c>
      <c r="H30" s="151">
        <v>0</v>
      </c>
      <c r="I30" s="44" t="e">
        <f t="shared" si="0"/>
        <v>#DIV/0!</v>
      </c>
    </row>
    <row r="31" spans="1:9" s="10" customFormat="1" ht="62.25" customHeight="1">
      <c r="A31" s="153">
        <v>19</v>
      </c>
      <c r="B31" s="73" t="s">
        <v>242</v>
      </c>
      <c r="C31" s="63">
        <f>C32</f>
        <v>110081050</v>
      </c>
      <c r="D31" s="153"/>
      <c r="E31" s="102"/>
      <c r="F31" s="151">
        <f>F32</f>
        <v>56517</v>
      </c>
      <c r="G31" s="151">
        <f>G32</f>
        <v>964502.25</v>
      </c>
      <c r="H31" s="151">
        <f>H32</f>
        <v>964502.25</v>
      </c>
      <c r="I31" s="44">
        <f t="shared" si="0"/>
        <v>100</v>
      </c>
    </row>
    <row r="32" spans="1:9" s="7" customFormat="1" ht="22.5">
      <c r="A32" s="153">
        <v>20</v>
      </c>
      <c r="B32" s="103" t="s">
        <v>113</v>
      </c>
      <c r="C32" s="63">
        <f>C33</f>
        <v>110081050</v>
      </c>
      <c r="D32" s="64">
        <v>200</v>
      </c>
      <c r="E32" s="102"/>
      <c r="F32" s="151">
        <f>+F33</f>
        <v>56517</v>
      </c>
      <c r="G32" s="151">
        <f aca="true" t="shared" si="3" ref="G32:H34">+G33</f>
        <v>964502.25</v>
      </c>
      <c r="H32" s="151">
        <f t="shared" si="3"/>
        <v>964502.25</v>
      </c>
      <c r="I32" s="44">
        <f t="shared" si="0"/>
        <v>100</v>
      </c>
    </row>
    <row r="33" spans="1:9" s="7" customFormat="1" ht="22.5">
      <c r="A33" s="153">
        <v>21</v>
      </c>
      <c r="B33" s="103" t="s">
        <v>114</v>
      </c>
      <c r="C33" s="63">
        <f>C34</f>
        <v>110081050</v>
      </c>
      <c r="D33" s="153">
        <v>240</v>
      </c>
      <c r="E33" s="102"/>
      <c r="F33" s="151">
        <f>+F34</f>
        <v>56517</v>
      </c>
      <c r="G33" s="151">
        <f t="shared" si="3"/>
        <v>964502.25</v>
      </c>
      <c r="H33" s="151">
        <f t="shared" si="3"/>
        <v>964502.25</v>
      </c>
      <c r="I33" s="44">
        <f t="shared" si="0"/>
        <v>100</v>
      </c>
    </row>
    <row r="34" spans="1:9" s="7" customFormat="1" ht="12">
      <c r="A34" s="153">
        <v>22</v>
      </c>
      <c r="B34" s="73" t="s">
        <v>11</v>
      </c>
      <c r="C34" s="63">
        <f>C35</f>
        <v>110081050</v>
      </c>
      <c r="D34" s="153">
        <v>200</v>
      </c>
      <c r="E34" s="102" t="s">
        <v>60</v>
      </c>
      <c r="F34" s="151">
        <f>+F35</f>
        <v>56517</v>
      </c>
      <c r="G34" s="151">
        <f t="shared" si="3"/>
        <v>964502.25</v>
      </c>
      <c r="H34" s="151">
        <f t="shared" si="3"/>
        <v>964502.25</v>
      </c>
      <c r="I34" s="44">
        <f t="shared" si="0"/>
        <v>100</v>
      </c>
    </row>
    <row r="35" spans="1:9" s="7" customFormat="1" ht="12">
      <c r="A35" s="153">
        <v>23</v>
      </c>
      <c r="B35" s="73" t="s">
        <v>28</v>
      </c>
      <c r="C35" s="63">
        <v>110081050</v>
      </c>
      <c r="D35" s="153">
        <v>240</v>
      </c>
      <c r="E35" s="102" t="s">
        <v>60</v>
      </c>
      <c r="F35" s="151">
        <v>56517</v>
      </c>
      <c r="G35" s="151">
        <v>964502.25</v>
      </c>
      <c r="H35" s="151">
        <v>964502.25</v>
      </c>
      <c r="I35" s="44">
        <f t="shared" si="0"/>
        <v>100</v>
      </c>
    </row>
    <row r="36" spans="1:9" s="10" customFormat="1" ht="74.25" customHeight="1">
      <c r="A36" s="153">
        <v>24</v>
      </c>
      <c r="B36" s="73" t="s">
        <v>299</v>
      </c>
      <c r="C36" s="101">
        <f>C37</f>
        <v>110081010</v>
      </c>
      <c r="D36" s="153"/>
      <c r="E36" s="102"/>
      <c r="F36" s="158">
        <f>F37</f>
        <v>658287</v>
      </c>
      <c r="G36" s="151">
        <f>G37+G42</f>
        <v>797014.93</v>
      </c>
      <c r="H36" s="151">
        <f>H37+H42</f>
        <v>782825.57</v>
      </c>
      <c r="I36" s="44">
        <f t="shared" si="0"/>
        <v>98.21968705153364</v>
      </c>
    </row>
    <row r="37" spans="1:9" s="7" customFormat="1" ht="58.5" customHeight="1">
      <c r="A37" s="153">
        <v>25</v>
      </c>
      <c r="B37" s="73" t="s">
        <v>102</v>
      </c>
      <c r="C37" s="101">
        <f>C38</f>
        <v>110081010</v>
      </c>
      <c r="D37" s="153">
        <v>100</v>
      </c>
      <c r="E37" s="102"/>
      <c r="F37" s="158">
        <f>F38</f>
        <v>658287</v>
      </c>
      <c r="G37" s="155">
        <f>G38</f>
        <v>795686</v>
      </c>
      <c r="H37" s="151">
        <f>+H38</f>
        <v>782825.57</v>
      </c>
      <c r="I37" s="44">
        <f t="shared" si="0"/>
        <v>98.38373051681191</v>
      </c>
    </row>
    <row r="38" spans="1:9" s="7" customFormat="1" ht="33" customHeight="1">
      <c r="A38" s="153">
        <v>26</v>
      </c>
      <c r="B38" s="73" t="s">
        <v>103</v>
      </c>
      <c r="C38" s="101">
        <f>C39</f>
        <v>110081010</v>
      </c>
      <c r="D38" s="153">
        <v>120</v>
      </c>
      <c r="E38" s="102"/>
      <c r="F38" s="158">
        <f>F39</f>
        <v>658287</v>
      </c>
      <c r="G38" s="151">
        <f>G39</f>
        <v>795686</v>
      </c>
      <c r="H38" s="151">
        <f>H39</f>
        <v>782825.57</v>
      </c>
      <c r="I38" s="44">
        <f t="shared" si="0"/>
        <v>98.38373051681191</v>
      </c>
    </row>
    <row r="39" spans="1:9" s="7" customFormat="1" ht="14.25" customHeight="1">
      <c r="A39" s="153">
        <v>27</v>
      </c>
      <c r="B39" s="73" t="s">
        <v>11</v>
      </c>
      <c r="C39" s="101">
        <f>C40</f>
        <v>110081010</v>
      </c>
      <c r="D39" s="153">
        <v>120</v>
      </c>
      <c r="E39" s="102" t="s">
        <v>52</v>
      </c>
      <c r="F39" s="154">
        <f>F40</f>
        <v>658287</v>
      </c>
      <c r="G39" s="154">
        <f>G40</f>
        <v>795686</v>
      </c>
      <c r="H39" s="154">
        <f>H40</f>
        <v>782825.57</v>
      </c>
      <c r="I39" s="44">
        <f t="shared" si="0"/>
        <v>98.38373051681191</v>
      </c>
    </row>
    <row r="40" spans="1:9" s="7" customFormat="1" ht="12">
      <c r="A40" s="153">
        <v>28</v>
      </c>
      <c r="B40" s="73" t="s">
        <v>28</v>
      </c>
      <c r="C40" s="101">
        <v>110081010</v>
      </c>
      <c r="D40" s="153">
        <v>120</v>
      </c>
      <c r="E40" s="102" t="s">
        <v>56</v>
      </c>
      <c r="F40" s="151">
        <v>658287</v>
      </c>
      <c r="G40" s="151">
        <v>795686</v>
      </c>
      <c r="H40" s="151">
        <v>782825.57</v>
      </c>
      <c r="I40" s="44">
        <f>H40/G40*100</f>
        <v>98.38373051681191</v>
      </c>
    </row>
    <row r="41" spans="1:9" s="7" customFormat="1" ht="45">
      <c r="A41" s="160">
        <v>29</v>
      </c>
      <c r="B41" s="148" t="s">
        <v>388</v>
      </c>
      <c r="C41" s="101" t="str">
        <f>C42</f>
        <v>01100S6410</v>
      </c>
      <c r="D41" s="160"/>
      <c r="E41" s="102"/>
      <c r="F41" s="159">
        <v>0</v>
      </c>
      <c r="G41" s="159">
        <v>1328.93</v>
      </c>
      <c r="H41" s="159">
        <v>0</v>
      </c>
      <c r="I41" s="44">
        <v>0</v>
      </c>
    </row>
    <row r="42" spans="1:9" s="7" customFormat="1" ht="22.5">
      <c r="A42" s="153">
        <v>30</v>
      </c>
      <c r="B42" s="73" t="str">
        <f>B53</f>
        <v>Закупка товаров, работ и услуг для государственных (муниципальных) нужд</v>
      </c>
      <c r="C42" s="101" t="str">
        <f>C43</f>
        <v>01100S6410</v>
      </c>
      <c r="D42" s="153"/>
      <c r="E42" s="102"/>
      <c r="F42" s="151">
        <v>0</v>
      </c>
      <c r="G42" s="151">
        <f>G43</f>
        <v>1328.93</v>
      </c>
      <c r="H42" s="151">
        <v>0</v>
      </c>
      <c r="I42" s="44">
        <f>H42/G42*100</f>
        <v>0</v>
      </c>
    </row>
    <row r="43" spans="1:9" s="7" customFormat="1" ht="26.25" customHeight="1">
      <c r="A43" s="153">
        <v>31</v>
      </c>
      <c r="B43" s="73" t="str">
        <f>B54</f>
        <v>Иные закупки товаров, работ и услуг для обеспечения государственных (муниципальных) нужд</v>
      </c>
      <c r="C43" s="101" t="str">
        <f>C44</f>
        <v>01100S6410</v>
      </c>
      <c r="D43" s="153">
        <v>200</v>
      </c>
      <c r="E43" s="102"/>
      <c r="F43" s="151">
        <v>0</v>
      </c>
      <c r="G43" s="151">
        <f>G44</f>
        <v>1328.93</v>
      </c>
      <c r="H43" s="151">
        <v>0</v>
      </c>
      <c r="I43" s="44">
        <f>H43/G43*100</f>
        <v>0</v>
      </c>
    </row>
    <row r="44" spans="1:9" s="7" customFormat="1" ht="12">
      <c r="A44" s="153">
        <v>32</v>
      </c>
      <c r="B44" s="73" t="str">
        <f>B39</f>
        <v>Общегосударственные вопросы</v>
      </c>
      <c r="C44" s="101" t="str">
        <f>C45</f>
        <v>01100S6410</v>
      </c>
      <c r="D44" s="153">
        <v>200</v>
      </c>
      <c r="E44" s="102" t="s">
        <v>52</v>
      </c>
      <c r="F44" s="151">
        <v>0</v>
      </c>
      <c r="G44" s="151">
        <f>G45</f>
        <v>1328.93</v>
      </c>
      <c r="H44" s="151">
        <v>0</v>
      </c>
      <c r="I44" s="44">
        <f>H44/G44*100</f>
        <v>0</v>
      </c>
    </row>
    <row r="45" spans="1:9" s="7" customFormat="1" ht="12">
      <c r="A45" s="153">
        <v>33</v>
      </c>
      <c r="B45" s="73" t="str">
        <f>B40</f>
        <v>Другие общегосударственные вопросы</v>
      </c>
      <c r="C45" s="101" t="s">
        <v>377</v>
      </c>
      <c r="D45" s="153">
        <v>240</v>
      </c>
      <c r="E45" s="102" t="s">
        <v>56</v>
      </c>
      <c r="F45" s="151">
        <v>0</v>
      </c>
      <c r="G45" s="151">
        <v>1328.93</v>
      </c>
      <c r="H45" s="151">
        <v>0</v>
      </c>
      <c r="I45" s="44">
        <f>H45/G45*100</f>
        <v>0</v>
      </c>
    </row>
    <row r="46" spans="1:9" s="10" customFormat="1" ht="52.5" customHeight="1">
      <c r="A46" s="153">
        <v>34</v>
      </c>
      <c r="B46" s="73" t="s">
        <v>300</v>
      </c>
      <c r="C46" s="101">
        <f>C47</f>
        <v>110081060</v>
      </c>
      <c r="D46" s="153"/>
      <c r="E46" s="102"/>
      <c r="F46" s="151">
        <f>+F48</f>
        <v>28936</v>
      </c>
      <c r="G46" s="151">
        <f>+G48</f>
        <v>29837.44</v>
      </c>
      <c r="H46" s="151">
        <f>+H48</f>
        <v>29837.44</v>
      </c>
      <c r="I46" s="44">
        <f t="shared" si="0"/>
        <v>100</v>
      </c>
    </row>
    <row r="47" spans="1:9" s="7" customFormat="1" ht="51.75" customHeight="1">
      <c r="A47" s="153">
        <v>35</v>
      </c>
      <c r="B47" s="73" t="s">
        <v>102</v>
      </c>
      <c r="C47" s="101">
        <f>C48</f>
        <v>110081060</v>
      </c>
      <c r="D47" s="153">
        <v>100</v>
      </c>
      <c r="E47" s="102"/>
      <c r="F47" s="151">
        <f>+F48</f>
        <v>28936</v>
      </c>
      <c r="G47" s="151">
        <f>+G48</f>
        <v>29837.44</v>
      </c>
      <c r="H47" s="151">
        <f>+H48</f>
        <v>29837.44</v>
      </c>
      <c r="I47" s="44">
        <f t="shared" si="0"/>
        <v>100</v>
      </c>
    </row>
    <row r="48" spans="1:9" s="7" customFormat="1" ht="33.75" customHeight="1">
      <c r="A48" s="153">
        <v>36</v>
      </c>
      <c r="B48" s="73" t="s">
        <v>103</v>
      </c>
      <c r="C48" s="101">
        <f>C49</f>
        <v>110081060</v>
      </c>
      <c r="D48" s="153">
        <v>120</v>
      </c>
      <c r="E48" s="102"/>
      <c r="F48" s="151">
        <f aca="true" t="shared" si="4" ref="F48:H49">F49</f>
        <v>28936</v>
      </c>
      <c r="G48" s="151">
        <f t="shared" si="4"/>
        <v>29837.44</v>
      </c>
      <c r="H48" s="151">
        <f t="shared" si="4"/>
        <v>29837.44</v>
      </c>
      <c r="I48" s="44">
        <f t="shared" si="0"/>
        <v>100</v>
      </c>
    </row>
    <row r="49" spans="1:9" s="7" customFormat="1" ht="14.25" customHeight="1">
      <c r="A49" s="153">
        <v>37</v>
      </c>
      <c r="B49" s="73" t="s">
        <v>11</v>
      </c>
      <c r="C49" s="101">
        <f>C50</f>
        <v>110081060</v>
      </c>
      <c r="D49" s="153">
        <v>120</v>
      </c>
      <c r="E49" s="102" t="s">
        <v>52</v>
      </c>
      <c r="F49" s="154">
        <f t="shared" si="4"/>
        <v>28936</v>
      </c>
      <c r="G49" s="154">
        <f t="shared" si="4"/>
        <v>29837.44</v>
      </c>
      <c r="H49" s="154">
        <f t="shared" si="4"/>
        <v>29837.44</v>
      </c>
      <c r="I49" s="44">
        <f t="shared" si="0"/>
        <v>100</v>
      </c>
    </row>
    <row r="50" spans="1:9" s="7" customFormat="1" ht="12">
      <c r="A50" s="153">
        <v>38</v>
      </c>
      <c r="B50" s="73" t="s">
        <v>28</v>
      </c>
      <c r="C50" s="101">
        <v>110081060</v>
      </c>
      <c r="D50" s="153">
        <v>120</v>
      </c>
      <c r="E50" s="102" t="s">
        <v>56</v>
      </c>
      <c r="F50" s="151">
        <v>28936</v>
      </c>
      <c r="G50" s="151">
        <v>29837.44</v>
      </c>
      <c r="H50" s="151">
        <v>29837.44</v>
      </c>
      <c r="I50" s="44">
        <f t="shared" si="0"/>
        <v>100</v>
      </c>
    </row>
    <row r="51" spans="1:9" s="23" customFormat="1" ht="33" customHeight="1">
      <c r="A51" s="153">
        <v>39</v>
      </c>
      <c r="B51" s="103" t="s">
        <v>226</v>
      </c>
      <c r="C51" s="101">
        <v>120000000</v>
      </c>
      <c r="D51" s="153"/>
      <c r="E51" s="102"/>
      <c r="F51" s="151">
        <f>F52+F57+F62+F67</f>
        <v>315400</v>
      </c>
      <c r="G51" s="155">
        <f>G52+G57+G62+G67</f>
        <v>5333104.02</v>
      </c>
      <c r="H51" s="155">
        <f>H52+H57+H62+H67</f>
        <v>5333104.02</v>
      </c>
      <c r="I51" s="44">
        <f t="shared" si="0"/>
        <v>100</v>
      </c>
    </row>
    <row r="52" spans="1:11" s="6" customFormat="1" ht="84" customHeight="1">
      <c r="A52" s="153">
        <v>40</v>
      </c>
      <c r="B52" s="108" t="s">
        <v>285</v>
      </c>
      <c r="C52" s="109" t="s">
        <v>212</v>
      </c>
      <c r="D52" s="153"/>
      <c r="E52" s="102"/>
      <c r="F52" s="151">
        <f aca="true" t="shared" si="5" ref="F52:H55">F53</f>
        <v>0</v>
      </c>
      <c r="G52" s="151">
        <f t="shared" si="5"/>
        <v>244485</v>
      </c>
      <c r="H52" s="151">
        <f t="shared" si="5"/>
        <v>244485</v>
      </c>
      <c r="I52" s="44">
        <f t="shared" si="0"/>
        <v>100</v>
      </c>
      <c r="J52" s="10"/>
      <c r="K52" s="10"/>
    </row>
    <row r="53" spans="1:11" s="6" customFormat="1" ht="30.75" customHeight="1">
      <c r="A53" s="153">
        <v>41</v>
      </c>
      <c r="B53" s="73" t="s">
        <v>113</v>
      </c>
      <c r="C53" s="109" t="s">
        <v>212</v>
      </c>
      <c r="D53" s="153">
        <v>200</v>
      </c>
      <c r="E53" s="102"/>
      <c r="F53" s="151">
        <f t="shared" si="5"/>
        <v>0</v>
      </c>
      <c r="G53" s="151">
        <f t="shared" si="5"/>
        <v>244485</v>
      </c>
      <c r="H53" s="151">
        <f t="shared" si="5"/>
        <v>244485</v>
      </c>
      <c r="I53" s="44">
        <f t="shared" si="0"/>
        <v>100</v>
      </c>
      <c r="J53" s="10"/>
      <c r="K53" s="10"/>
    </row>
    <row r="54" spans="1:11" s="6" customFormat="1" ht="27" customHeight="1">
      <c r="A54" s="153">
        <v>42</v>
      </c>
      <c r="B54" s="73" t="s">
        <v>114</v>
      </c>
      <c r="C54" s="109" t="s">
        <v>212</v>
      </c>
      <c r="D54" s="153">
        <v>240</v>
      </c>
      <c r="E54" s="102"/>
      <c r="F54" s="151">
        <f t="shared" si="5"/>
        <v>0</v>
      </c>
      <c r="G54" s="151">
        <f t="shared" si="5"/>
        <v>244485</v>
      </c>
      <c r="H54" s="151">
        <f t="shared" si="5"/>
        <v>244485</v>
      </c>
      <c r="I54" s="44">
        <f t="shared" si="0"/>
        <v>100</v>
      </c>
      <c r="J54" s="10"/>
      <c r="K54" s="10"/>
    </row>
    <row r="55" spans="1:11" s="6" customFormat="1" ht="15.75" customHeight="1">
      <c r="A55" s="153">
        <v>43</v>
      </c>
      <c r="B55" s="103" t="s">
        <v>66</v>
      </c>
      <c r="C55" s="109" t="s">
        <v>212</v>
      </c>
      <c r="D55" s="153">
        <v>240</v>
      </c>
      <c r="E55" s="102" t="s">
        <v>67</v>
      </c>
      <c r="F55" s="151">
        <f t="shared" si="5"/>
        <v>0</v>
      </c>
      <c r="G55" s="151">
        <f t="shared" si="5"/>
        <v>244485</v>
      </c>
      <c r="H55" s="151">
        <f t="shared" si="5"/>
        <v>244485</v>
      </c>
      <c r="I55" s="44">
        <f t="shared" si="0"/>
        <v>100</v>
      </c>
      <c r="J55" s="10"/>
      <c r="K55" s="10"/>
    </row>
    <row r="56" spans="1:11" s="6" customFormat="1" ht="15.75" customHeight="1">
      <c r="A56" s="153">
        <v>44</v>
      </c>
      <c r="B56" s="103" t="s">
        <v>86</v>
      </c>
      <c r="C56" s="109" t="s">
        <v>212</v>
      </c>
      <c r="D56" s="153">
        <v>240</v>
      </c>
      <c r="E56" s="102" t="s">
        <v>92</v>
      </c>
      <c r="F56" s="151">
        <v>0</v>
      </c>
      <c r="G56" s="151">
        <v>244485</v>
      </c>
      <c r="H56" s="151">
        <v>244485</v>
      </c>
      <c r="I56" s="44">
        <f t="shared" si="0"/>
        <v>100</v>
      </c>
      <c r="J56" s="10"/>
      <c r="K56" s="10"/>
    </row>
    <row r="57" spans="1:9" ht="69.75" customHeight="1">
      <c r="A57" s="153">
        <v>45</v>
      </c>
      <c r="B57" s="73" t="s">
        <v>227</v>
      </c>
      <c r="C57" s="101">
        <v>120081090</v>
      </c>
      <c r="D57" s="153"/>
      <c r="E57" s="102"/>
      <c r="F57" s="151">
        <f aca="true" t="shared" si="6" ref="F57:H58">+F58</f>
        <v>315400</v>
      </c>
      <c r="G57" s="151">
        <f t="shared" si="6"/>
        <v>318400</v>
      </c>
      <c r="H57" s="151">
        <f t="shared" si="6"/>
        <v>318400</v>
      </c>
      <c r="I57" s="44">
        <f t="shared" si="0"/>
        <v>100</v>
      </c>
    </row>
    <row r="58" spans="1:9" ht="33.75" customHeight="1">
      <c r="A58" s="153">
        <v>46</v>
      </c>
      <c r="B58" s="103" t="s">
        <v>113</v>
      </c>
      <c r="C58" s="101">
        <v>120081090</v>
      </c>
      <c r="D58" s="153">
        <v>200</v>
      </c>
      <c r="E58" s="102"/>
      <c r="F58" s="151">
        <f t="shared" si="6"/>
        <v>315400</v>
      </c>
      <c r="G58" s="151">
        <f t="shared" si="6"/>
        <v>318400</v>
      </c>
      <c r="H58" s="151">
        <f t="shared" si="6"/>
        <v>318400</v>
      </c>
      <c r="I58" s="44">
        <f t="shared" si="0"/>
        <v>100</v>
      </c>
    </row>
    <row r="59" spans="1:9" ht="36.75" customHeight="1">
      <c r="A59" s="153">
        <v>47</v>
      </c>
      <c r="B59" s="73" t="s">
        <v>114</v>
      </c>
      <c r="C59" s="101">
        <v>120081090</v>
      </c>
      <c r="D59" s="153">
        <v>240</v>
      </c>
      <c r="E59" s="102"/>
      <c r="F59" s="151">
        <f>F60</f>
        <v>315400</v>
      </c>
      <c r="G59" s="151">
        <f>G60</f>
        <v>318400</v>
      </c>
      <c r="H59" s="151">
        <f>H60</f>
        <v>318400</v>
      </c>
      <c r="I59" s="44">
        <f t="shared" si="0"/>
        <v>100</v>
      </c>
    </row>
    <row r="60" spans="1:9" ht="12">
      <c r="A60" s="153">
        <v>48</v>
      </c>
      <c r="B60" s="103" t="s">
        <v>66</v>
      </c>
      <c r="C60" s="101">
        <v>120081090</v>
      </c>
      <c r="D60" s="153">
        <v>240</v>
      </c>
      <c r="E60" s="102" t="s">
        <v>67</v>
      </c>
      <c r="F60" s="151">
        <f>+F61</f>
        <v>315400</v>
      </c>
      <c r="G60" s="151">
        <f>+G61</f>
        <v>318400</v>
      </c>
      <c r="H60" s="151">
        <f>+H61</f>
        <v>318400</v>
      </c>
      <c r="I60" s="44">
        <f t="shared" si="0"/>
        <v>100</v>
      </c>
    </row>
    <row r="61" spans="1:9" ht="12">
      <c r="A61" s="153">
        <v>49</v>
      </c>
      <c r="B61" s="103" t="s">
        <v>86</v>
      </c>
      <c r="C61" s="101">
        <v>120081090</v>
      </c>
      <c r="D61" s="153">
        <v>240</v>
      </c>
      <c r="E61" s="102" t="s">
        <v>92</v>
      </c>
      <c r="F61" s="151">
        <v>315400</v>
      </c>
      <c r="G61" s="151">
        <v>318400</v>
      </c>
      <c r="H61" s="151">
        <v>318400</v>
      </c>
      <c r="I61" s="44">
        <f t="shared" si="0"/>
        <v>100</v>
      </c>
    </row>
    <row r="62" spans="1:11" s="6" customFormat="1" ht="88.5" customHeight="1">
      <c r="A62" s="153">
        <v>50</v>
      </c>
      <c r="B62" s="108" t="s">
        <v>286</v>
      </c>
      <c r="C62" s="109">
        <v>120082120</v>
      </c>
      <c r="D62" s="153"/>
      <c r="E62" s="102"/>
      <c r="F62" s="151">
        <f aca="true" t="shared" si="7" ref="F62:H65">F63</f>
        <v>0</v>
      </c>
      <c r="G62" s="151">
        <f t="shared" si="7"/>
        <v>60806.02</v>
      </c>
      <c r="H62" s="151">
        <f>H63</f>
        <v>60806.02</v>
      </c>
      <c r="I62" s="44">
        <f>H62/G62*100</f>
        <v>100</v>
      </c>
      <c r="J62" s="10"/>
      <c r="K62" s="10"/>
    </row>
    <row r="63" spans="1:11" s="6" customFormat="1" ht="30.75" customHeight="1">
      <c r="A63" s="153">
        <v>51</v>
      </c>
      <c r="B63" s="73" t="s">
        <v>113</v>
      </c>
      <c r="C63" s="109">
        <v>120082120</v>
      </c>
      <c r="D63" s="153">
        <v>200</v>
      </c>
      <c r="E63" s="102"/>
      <c r="F63" s="151">
        <f t="shared" si="7"/>
        <v>0</v>
      </c>
      <c r="G63" s="151">
        <f t="shared" si="7"/>
        <v>60806.02</v>
      </c>
      <c r="H63" s="151">
        <f t="shared" si="7"/>
        <v>60806.02</v>
      </c>
      <c r="I63" s="44">
        <f>H63/G63*100</f>
        <v>100</v>
      </c>
      <c r="J63" s="10"/>
      <c r="K63" s="10"/>
    </row>
    <row r="64" spans="1:11" s="6" customFormat="1" ht="27" customHeight="1">
      <c r="A64" s="153">
        <v>52</v>
      </c>
      <c r="B64" s="73" t="s">
        <v>114</v>
      </c>
      <c r="C64" s="109">
        <v>120082120</v>
      </c>
      <c r="D64" s="153">
        <v>240</v>
      </c>
      <c r="E64" s="102"/>
      <c r="F64" s="151">
        <f t="shared" si="7"/>
        <v>0</v>
      </c>
      <c r="G64" s="151">
        <f t="shared" si="7"/>
        <v>60806.02</v>
      </c>
      <c r="H64" s="151">
        <f t="shared" si="7"/>
        <v>60806.02</v>
      </c>
      <c r="I64" s="44">
        <f>H64/G64*100</f>
        <v>100</v>
      </c>
      <c r="J64" s="10"/>
      <c r="K64" s="10"/>
    </row>
    <row r="65" spans="1:11" s="6" customFormat="1" ht="15.75" customHeight="1">
      <c r="A65" s="153">
        <v>53</v>
      </c>
      <c r="B65" s="103" t="s">
        <v>66</v>
      </c>
      <c r="C65" s="109">
        <f>C66</f>
        <v>120082120</v>
      </c>
      <c r="D65" s="153">
        <v>240</v>
      </c>
      <c r="E65" s="102" t="s">
        <v>67</v>
      </c>
      <c r="F65" s="151">
        <f t="shared" si="7"/>
        <v>0</v>
      </c>
      <c r="G65" s="151">
        <f t="shared" si="7"/>
        <v>60806.02</v>
      </c>
      <c r="H65" s="151">
        <f t="shared" si="7"/>
        <v>60806.02</v>
      </c>
      <c r="I65" s="44">
        <f>H65/G65*100</f>
        <v>100</v>
      </c>
      <c r="J65" s="10"/>
      <c r="K65" s="10"/>
    </row>
    <row r="66" spans="1:11" s="6" customFormat="1" ht="15.75" customHeight="1">
      <c r="A66" s="153">
        <v>54</v>
      </c>
      <c r="B66" s="103" t="s">
        <v>86</v>
      </c>
      <c r="C66" s="109">
        <v>120082120</v>
      </c>
      <c r="D66" s="153">
        <v>240</v>
      </c>
      <c r="E66" s="102" t="s">
        <v>92</v>
      </c>
      <c r="F66" s="151">
        <v>0</v>
      </c>
      <c r="G66" s="151">
        <v>60806.02</v>
      </c>
      <c r="H66" s="151">
        <v>60806.02</v>
      </c>
      <c r="I66" s="44">
        <f>H66/G66*100</f>
        <v>100</v>
      </c>
      <c r="J66" s="10"/>
      <c r="K66" s="10"/>
    </row>
    <row r="67" spans="1:11" s="6" customFormat="1" ht="88.5" customHeight="1">
      <c r="A67" s="153">
        <v>55</v>
      </c>
      <c r="B67" s="121" t="s">
        <v>323</v>
      </c>
      <c r="C67" s="109" t="s">
        <v>317</v>
      </c>
      <c r="D67" s="153"/>
      <c r="E67" s="102"/>
      <c r="F67" s="151">
        <f aca="true" t="shared" si="8" ref="F67:H70">F68</f>
        <v>0</v>
      </c>
      <c r="G67" s="151">
        <f t="shared" si="8"/>
        <v>4709413</v>
      </c>
      <c r="H67" s="151">
        <f t="shared" si="8"/>
        <v>4709413</v>
      </c>
      <c r="I67" s="44">
        <f aca="true" t="shared" si="9" ref="I67:I114">H67/G67*100</f>
        <v>100</v>
      </c>
      <c r="J67" s="10"/>
      <c r="K67" s="10"/>
    </row>
    <row r="68" spans="1:11" s="6" customFormat="1" ht="30.75" customHeight="1">
      <c r="A68" s="153">
        <v>56</v>
      </c>
      <c r="B68" s="73" t="s">
        <v>113</v>
      </c>
      <c r="C68" s="109" t="s">
        <v>317</v>
      </c>
      <c r="D68" s="153">
        <v>200</v>
      </c>
      <c r="E68" s="102"/>
      <c r="F68" s="151">
        <f t="shared" si="8"/>
        <v>0</v>
      </c>
      <c r="G68" s="151">
        <f t="shared" si="8"/>
        <v>4709413</v>
      </c>
      <c r="H68" s="151">
        <f t="shared" si="8"/>
        <v>4709413</v>
      </c>
      <c r="I68" s="44">
        <f t="shared" si="9"/>
        <v>100</v>
      </c>
      <c r="J68" s="10"/>
      <c r="K68" s="10"/>
    </row>
    <row r="69" spans="1:11" s="6" customFormat="1" ht="27" customHeight="1">
      <c r="A69" s="153">
        <v>57</v>
      </c>
      <c r="B69" s="73" t="s">
        <v>114</v>
      </c>
      <c r="C69" s="109" t="s">
        <v>317</v>
      </c>
      <c r="D69" s="153">
        <v>240</v>
      </c>
      <c r="E69" s="102"/>
      <c r="F69" s="151">
        <f t="shared" si="8"/>
        <v>0</v>
      </c>
      <c r="G69" s="151">
        <f t="shared" si="8"/>
        <v>4709413</v>
      </c>
      <c r="H69" s="151">
        <f t="shared" si="8"/>
        <v>4709413</v>
      </c>
      <c r="I69" s="44">
        <f t="shared" si="9"/>
        <v>100</v>
      </c>
      <c r="J69" s="10"/>
      <c r="K69" s="10"/>
    </row>
    <row r="70" spans="1:11" s="6" customFormat="1" ht="15.75" customHeight="1">
      <c r="A70" s="153">
        <v>58</v>
      </c>
      <c r="B70" s="103" t="s">
        <v>66</v>
      </c>
      <c r="C70" s="109" t="s">
        <v>317</v>
      </c>
      <c r="D70" s="153">
        <v>240</v>
      </c>
      <c r="E70" s="102" t="s">
        <v>67</v>
      </c>
      <c r="F70" s="151">
        <f t="shared" si="8"/>
        <v>0</v>
      </c>
      <c r="G70" s="151">
        <f t="shared" si="8"/>
        <v>4709413</v>
      </c>
      <c r="H70" s="151">
        <f t="shared" si="8"/>
        <v>4709413</v>
      </c>
      <c r="I70" s="44">
        <f t="shared" si="9"/>
        <v>100</v>
      </c>
      <c r="J70" s="10"/>
      <c r="K70" s="10"/>
    </row>
    <row r="71" spans="1:11" s="6" customFormat="1" ht="15.75" customHeight="1">
      <c r="A71" s="153">
        <v>59</v>
      </c>
      <c r="B71" s="103" t="s">
        <v>86</v>
      </c>
      <c r="C71" s="109" t="s">
        <v>317</v>
      </c>
      <c r="D71" s="153">
        <v>240</v>
      </c>
      <c r="E71" s="102" t="s">
        <v>92</v>
      </c>
      <c r="F71" s="151">
        <v>0</v>
      </c>
      <c r="G71" s="151">
        <v>4709413</v>
      </c>
      <c r="H71" s="151">
        <v>4709413</v>
      </c>
      <c r="I71" s="44">
        <f t="shared" si="9"/>
        <v>100</v>
      </c>
      <c r="J71" s="10"/>
      <c r="K71" s="10"/>
    </row>
    <row r="72" spans="1:9" s="23" customFormat="1" ht="37.5" customHeight="1">
      <c r="A72" s="153">
        <v>60</v>
      </c>
      <c r="B72" s="148" t="s">
        <v>324</v>
      </c>
      <c r="C72" s="110" t="s">
        <v>175</v>
      </c>
      <c r="D72" s="153"/>
      <c r="E72" s="102"/>
      <c r="F72" s="151">
        <f>F73+F78+F83</f>
        <v>57081.4</v>
      </c>
      <c r="G72" s="151">
        <f>G73+G78+G83</f>
        <v>128182.32</v>
      </c>
      <c r="H72" s="151">
        <f>H73+H78+H83</f>
        <v>128182.32</v>
      </c>
      <c r="I72" s="44">
        <f t="shared" si="9"/>
        <v>100</v>
      </c>
    </row>
    <row r="73" spans="1:11" s="6" customFormat="1" ht="66" customHeight="1">
      <c r="A73" s="153">
        <v>61</v>
      </c>
      <c r="B73" s="73" t="s">
        <v>347</v>
      </c>
      <c r="C73" s="110" t="s">
        <v>176</v>
      </c>
      <c r="D73" s="153"/>
      <c r="E73" s="102"/>
      <c r="F73" s="151">
        <f aca="true" t="shared" si="10" ref="F73:H74">F74</f>
        <v>0</v>
      </c>
      <c r="G73" s="151">
        <f t="shared" si="10"/>
        <v>105300</v>
      </c>
      <c r="H73" s="151">
        <f t="shared" si="10"/>
        <v>105300</v>
      </c>
      <c r="I73" s="44">
        <f t="shared" si="9"/>
        <v>100</v>
      </c>
      <c r="J73" s="10"/>
      <c r="K73" s="10"/>
    </row>
    <row r="74" spans="1:11" s="6" customFormat="1" ht="26.25" customHeight="1">
      <c r="A74" s="153">
        <v>62</v>
      </c>
      <c r="B74" s="73" t="s">
        <v>113</v>
      </c>
      <c r="C74" s="110" t="s">
        <v>176</v>
      </c>
      <c r="D74" s="153">
        <v>200</v>
      </c>
      <c r="E74" s="102"/>
      <c r="F74" s="151">
        <f t="shared" si="10"/>
        <v>0</v>
      </c>
      <c r="G74" s="151">
        <f t="shared" si="10"/>
        <v>105300</v>
      </c>
      <c r="H74" s="151">
        <f t="shared" si="10"/>
        <v>105300</v>
      </c>
      <c r="I74" s="44">
        <f t="shared" si="9"/>
        <v>100</v>
      </c>
      <c r="J74" s="10"/>
      <c r="K74" s="10"/>
    </row>
    <row r="75" spans="1:11" s="6" customFormat="1" ht="27" customHeight="1">
      <c r="A75" s="153">
        <v>63</v>
      </c>
      <c r="B75" s="73" t="s">
        <v>114</v>
      </c>
      <c r="C75" s="110" t="s">
        <v>176</v>
      </c>
      <c r="D75" s="153">
        <v>240</v>
      </c>
      <c r="E75" s="102"/>
      <c r="F75" s="151">
        <f>+F76</f>
        <v>0</v>
      </c>
      <c r="G75" s="151">
        <f aca="true" t="shared" si="11" ref="G75:H78">+G76</f>
        <v>105300</v>
      </c>
      <c r="H75" s="151">
        <f t="shared" si="11"/>
        <v>105300</v>
      </c>
      <c r="I75" s="44">
        <f t="shared" si="9"/>
        <v>100</v>
      </c>
      <c r="J75" s="10"/>
      <c r="K75" s="10"/>
    </row>
    <row r="76" spans="1:11" s="6" customFormat="1" ht="14.25" customHeight="1">
      <c r="A76" s="153">
        <v>64</v>
      </c>
      <c r="B76" s="103" t="s">
        <v>165</v>
      </c>
      <c r="C76" s="110" t="s">
        <v>176</v>
      </c>
      <c r="D76" s="153">
        <v>240</v>
      </c>
      <c r="E76" s="102" t="s">
        <v>8</v>
      </c>
      <c r="F76" s="151">
        <f>+F77</f>
        <v>0</v>
      </c>
      <c r="G76" s="151">
        <f t="shared" si="11"/>
        <v>105300</v>
      </c>
      <c r="H76" s="151">
        <f t="shared" si="11"/>
        <v>105300</v>
      </c>
      <c r="I76" s="44">
        <f t="shared" si="9"/>
        <v>100</v>
      </c>
      <c r="J76" s="10"/>
      <c r="K76" s="10"/>
    </row>
    <row r="77" spans="1:11" s="6" customFormat="1" ht="14.25" customHeight="1">
      <c r="A77" s="153">
        <v>65</v>
      </c>
      <c r="B77" s="73" t="s">
        <v>174</v>
      </c>
      <c r="C77" s="110" t="s">
        <v>176</v>
      </c>
      <c r="D77" s="153">
        <v>240</v>
      </c>
      <c r="E77" s="102" t="s">
        <v>177</v>
      </c>
      <c r="F77" s="151">
        <v>0</v>
      </c>
      <c r="G77" s="151">
        <v>105300</v>
      </c>
      <c r="H77" s="151">
        <v>105300</v>
      </c>
      <c r="I77" s="44">
        <f t="shared" si="9"/>
        <v>100</v>
      </c>
      <c r="J77" s="10"/>
      <c r="K77" s="10"/>
    </row>
    <row r="78" spans="1:11" s="6" customFormat="1" ht="59.25" customHeight="1">
      <c r="A78" s="153">
        <v>66</v>
      </c>
      <c r="B78" s="73" t="s">
        <v>229</v>
      </c>
      <c r="C78" s="110" t="s">
        <v>176</v>
      </c>
      <c r="D78" s="153"/>
      <c r="E78" s="102"/>
      <c r="F78" s="151">
        <f>F79</f>
        <v>0</v>
      </c>
      <c r="G78" s="151">
        <f>G79</f>
        <v>5542</v>
      </c>
      <c r="H78" s="151">
        <f t="shared" si="11"/>
        <v>5542</v>
      </c>
      <c r="I78" s="44">
        <f t="shared" si="9"/>
        <v>100</v>
      </c>
      <c r="J78" s="10"/>
      <c r="K78" s="10"/>
    </row>
    <row r="79" spans="1:9" ht="22.5">
      <c r="A79" s="153">
        <v>67</v>
      </c>
      <c r="B79" s="73" t="s">
        <v>113</v>
      </c>
      <c r="C79" s="110" t="s">
        <v>176</v>
      </c>
      <c r="D79" s="153">
        <v>200</v>
      </c>
      <c r="E79" s="102"/>
      <c r="F79" s="151">
        <f>F80</f>
        <v>0</v>
      </c>
      <c r="G79" s="151">
        <f>G80</f>
        <v>5542</v>
      </c>
      <c r="H79" s="151">
        <f>H80</f>
        <v>5542</v>
      </c>
      <c r="I79" s="44">
        <f t="shared" si="9"/>
        <v>100</v>
      </c>
    </row>
    <row r="80" spans="1:9" s="7" customFormat="1" ht="22.5">
      <c r="A80" s="153">
        <v>68</v>
      </c>
      <c r="B80" s="73" t="s">
        <v>114</v>
      </c>
      <c r="C80" s="110" t="s">
        <v>176</v>
      </c>
      <c r="D80" s="153">
        <v>240</v>
      </c>
      <c r="E80" s="102"/>
      <c r="F80" s="151">
        <f>+F81</f>
        <v>0</v>
      </c>
      <c r="G80" s="151">
        <f>G81</f>
        <v>5542</v>
      </c>
      <c r="H80" s="151">
        <f>H81</f>
        <v>5542</v>
      </c>
      <c r="I80" s="44">
        <f t="shared" si="9"/>
        <v>100</v>
      </c>
    </row>
    <row r="81" spans="1:9" ht="12">
      <c r="A81" s="153">
        <v>69</v>
      </c>
      <c r="B81" s="103" t="s">
        <v>165</v>
      </c>
      <c r="C81" s="110" t="s">
        <v>176</v>
      </c>
      <c r="D81" s="153">
        <v>240</v>
      </c>
      <c r="E81" s="102" t="s">
        <v>8</v>
      </c>
      <c r="F81" s="151">
        <f>+F82</f>
        <v>0</v>
      </c>
      <c r="G81" s="151">
        <f>G82</f>
        <v>5542</v>
      </c>
      <c r="H81" s="151">
        <f>+H82</f>
        <v>5542</v>
      </c>
      <c r="I81" s="44">
        <f t="shared" si="9"/>
        <v>100</v>
      </c>
    </row>
    <row r="82" spans="1:9" ht="29.25" customHeight="1">
      <c r="A82" s="153">
        <v>70</v>
      </c>
      <c r="B82" s="148" t="s">
        <v>324</v>
      </c>
      <c r="C82" s="110" t="s">
        <v>176</v>
      </c>
      <c r="D82" s="153">
        <v>240</v>
      </c>
      <c r="E82" s="102" t="s">
        <v>177</v>
      </c>
      <c r="F82" s="151">
        <v>0</v>
      </c>
      <c r="G82" s="151">
        <v>5542</v>
      </c>
      <c r="H82" s="151">
        <v>5542</v>
      </c>
      <c r="I82" s="44">
        <f t="shared" si="9"/>
        <v>100</v>
      </c>
    </row>
    <row r="83" spans="1:9" ht="51.75" customHeight="1">
      <c r="A83" s="160">
        <v>71</v>
      </c>
      <c r="B83" s="111" t="s">
        <v>301</v>
      </c>
      <c r="C83" s="110" t="s">
        <v>257</v>
      </c>
      <c r="D83" s="153"/>
      <c r="E83" s="102"/>
      <c r="F83" s="151">
        <f>F86</f>
        <v>57081.4</v>
      </c>
      <c r="G83" s="151">
        <f>G86</f>
        <v>17340.32</v>
      </c>
      <c r="H83" s="151">
        <f>H86</f>
        <v>17340.32</v>
      </c>
      <c r="I83" s="44">
        <f t="shared" si="9"/>
        <v>100</v>
      </c>
    </row>
    <row r="84" spans="1:9" ht="33" customHeight="1">
      <c r="A84" s="160">
        <v>72</v>
      </c>
      <c r="B84" s="73" t="s">
        <v>113</v>
      </c>
      <c r="C84" s="110" t="s">
        <v>257</v>
      </c>
      <c r="D84" s="153">
        <v>200</v>
      </c>
      <c r="E84" s="102"/>
      <c r="F84" s="151">
        <f aca="true" t="shared" si="12" ref="F84:H86">F85</f>
        <v>57081.4</v>
      </c>
      <c r="G84" s="151">
        <f t="shared" si="12"/>
        <v>17340.32</v>
      </c>
      <c r="H84" s="151">
        <f t="shared" si="12"/>
        <v>17340.32</v>
      </c>
      <c r="I84" s="44">
        <f t="shared" si="9"/>
        <v>100</v>
      </c>
    </row>
    <row r="85" spans="1:9" ht="34.5" customHeight="1">
      <c r="A85" s="160">
        <v>73</v>
      </c>
      <c r="B85" s="73" t="s">
        <v>114</v>
      </c>
      <c r="C85" s="110" t="s">
        <v>257</v>
      </c>
      <c r="D85" s="153">
        <v>240</v>
      </c>
      <c r="E85" s="102"/>
      <c r="F85" s="151">
        <f t="shared" si="12"/>
        <v>57081.4</v>
      </c>
      <c r="G85" s="151">
        <f t="shared" si="12"/>
        <v>17340.32</v>
      </c>
      <c r="H85" s="151">
        <f t="shared" si="12"/>
        <v>17340.32</v>
      </c>
      <c r="I85" s="44">
        <f t="shared" si="9"/>
        <v>100</v>
      </c>
    </row>
    <row r="86" spans="1:9" ht="15.75" customHeight="1">
      <c r="A86" s="160">
        <v>74</v>
      </c>
      <c r="B86" s="103" t="s">
        <v>165</v>
      </c>
      <c r="C86" s="110" t="s">
        <v>257</v>
      </c>
      <c r="D86" s="153">
        <v>240</v>
      </c>
      <c r="E86" s="102" t="s">
        <v>8</v>
      </c>
      <c r="F86" s="151">
        <f t="shared" si="12"/>
        <v>57081.4</v>
      </c>
      <c r="G86" s="151">
        <f t="shared" si="12"/>
        <v>17340.32</v>
      </c>
      <c r="H86" s="151">
        <f t="shared" si="12"/>
        <v>17340.32</v>
      </c>
      <c r="I86" s="44">
        <f t="shared" si="9"/>
        <v>100</v>
      </c>
    </row>
    <row r="87" spans="1:9" ht="30.75" customHeight="1">
      <c r="A87" s="160">
        <v>75</v>
      </c>
      <c r="B87" s="148" t="s">
        <v>392</v>
      </c>
      <c r="C87" s="110" t="s">
        <v>257</v>
      </c>
      <c r="D87" s="153">
        <v>240</v>
      </c>
      <c r="E87" s="102" t="s">
        <v>258</v>
      </c>
      <c r="F87" s="151">
        <v>57081.4</v>
      </c>
      <c r="G87" s="151">
        <v>17340.32</v>
      </c>
      <c r="H87" s="151">
        <v>17340.32</v>
      </c>
      <c r="I87" s="44">
        <f t="shared" si="9"/>
        <v>100</v>
      </c>
    </row>
    <row r="88" spans="1:9" ht="15.75" customHeight="1">
      <c r="A88" s="160">
        <v>76</v>
      </c>
      <c r="B88" s="112" t="s">
        <v>228</v>
      </c>
      <c r="C88" s="110" t="s">
        <v>268</v>
      </c>
      <c r="D88" s="153"/>
      <c r="E88" s="102"/>
      <c r="F88" s="162">
        <f>F89+F95+F96+F102+F107</f>
        <v>2034128</v>
      </c>
      <c r="G88" s="151">
        <f>G89+G96+G102+G107</f>
        <v>2096392.93</v>
      </c>
      <c r="H88" s="155">
        <f>H89+H96+H102+H107</f>
        <v>2096391.93</v>
      </c>
      <c r="I88" s="44">
        <f t="shared" si="9"/>
        <v>99.99995229901867</v>
      </c>
    </row>
    <row r="89" spans="1:9" ht="15.75" customHeight="1">
      <c r="A89" s="160">
        <v>77</v>
      </c>
      <c r="B89" s="103" t="s">
        <v>213</v>
      </c>
      <c r="C89" s="63" t="s">
        <v>278</v>
      </c>
      <c r="D89" s="153">
        <v>240</v>
      </c>
      <c r="E89" s="102" t="s">
        <v>214</v>
      </c>
      <c r="F89" s="151">
        <f aca="true" t="shared" si="13" ref="F89:H90">F90</f>
        <v>0</v>
      </c>
      <c r="G89" s="151">
        <f t="shared" si="13"/>
        <v>37932</v>
      </c>
      <c r="H89" s="151">
        <f t="shared" si="13"/>
        <v>37932</v>
      </c>
      <c r="I89" s="44">
        <f t="shared" si="9"/>
        <v>100</v>
      </c>
    </row>
    <row r="90" spans="1:9" ht="15.75" customHeight="1">
      <c r="A90" s="160">
        <v>78</v>
      </c>
      <c r="B90" s="73" t="s">
        <v>215</v>
      </c>
      <c r="C90" s="63" t="s">
        <v>278</v>
      </c>
      <c r="D90" s="153">
        <v>240</v>
      </c>
      <c r="E90" s="102" t="s">
        <v>216</v>
      </c>
      <c r="F90" s="151">
        <f t="shared" si="13"/>
        <v>0</v>
      </c>
      <c r="G90" s="151">
        <f>G91</f>
        <v>37932</v>
      </c>
      <c r="H90" s="155">
        <f>H91</f>
        <v>37932</v>
      </c>
      <c r="I90" s="44">
        <f t="shared" si="9"/>
        <v>100</v>
      </c>
    </row>
    <row r="91" spans="1:9" ht="85.5" customHeight="1">
      <c r="A91" s="160">
        <v>79</v>
      </c>
      <c r="B91" s="73" t="s">
        <v>231</v>
      </c>
      <c r="C91" s="63" t="s">
        <v>278</v>
      </c>
      <c r="D91" s="153"/>
      <c r="E91" s="102"/>
      <c r="F91" s="151">
        <v>0</v>
      </c>
      <c r="G91" s="151">
        <f>G92</f>
        <v>37932</v>
      </c>
      <c r="H91" s="151">
        <f>H92</f>
        <v>37932</v>
      </c>
      <c r="I91" s="44">
        <f t="shared" si="9"/>
        <v>100</v>
      </c>
    </row>
    <row r="92" spans="1:9" ht="26.25" customHeight="1">
      <c r="A92" s="160">
        <v>80</v>
      </c>
      <c r="B92" s="73" t="s">
        <v>113</v>
      </c>
      <c r="C92" s="63" t="s">
        <v>278</v>
      </c>
      <c r="D92" s="153">
        <v>200</v>
      </c>
      <c r="E92" s="102"/>
      <c r="F92" s="151">
        <f aca="true" t="shared" si="14" ref="F92:H94">F93</f>
        <v>0</v>
      </c>
      <c r="G92" s="151">
        <f t="shared" si="14"/>
        <v>37932</v>
      </c>
      <c r="H92" s="151">
        <f t="shared" si="14"/>
        <v>37932</v>
      </c>
      <c r="I92" s="44">
        <f t="shared" si="9"/>
        <v>100</v>
      </c>
    </row>
    <row r="93" spans="1:9" ht="38.25" customHeight="1">
      <c r="A93" s="160">
        <v>81</v>
      </c>
      <c r="B93" s="73" t="s">
        <v>114</v>
      </c>
      <c r="C93" s="63" t="s">
        <v>278</v>
      </c>
      <c r="D93" s="153">
        <v>240</v>
      </c>
      <c r="E93" s="102"/>
      <c r="F93" s="151">
        <f t="shared" si="14"/>
        <v>0</v>
      </c>
      <c r="G93" s="151">
        <f t="shared" si="14"/>
        <v>37932</v>
      </c>
      <c r="H93" s="151">
        <f t="shared" si="14"/>
        <v>37932</v>
      </c>
      <c r="I93" s="44">
        <f t="shared" si="9"/>
        <v>100</v>
      </c>
    </row>
    <row r="94" spans="1:9" ht="15.75" customHeight="1">
      <c r="A94" s="160">
        <v>82</v>
      </c>
      <c r="B94" s="103" t="s">
        <v>213</v>
      </c>
      <c r="C94" s="63" t="s">
        <v>278</v>
      </c>
      <c r="D94" s="153">
        <v>240</v>
      </c>
      <c r="E94" s="102" t="s">
        <v>214</v>
      </c>
      <c r="F94" s="151">
        <f t="shared" si="14"/>
        <v>0</v>
      </c>
      <c r="G94" s="151">
        <f t="shared" si="14"/>
        <v>37932</v>
      </c>
      <c r="H94" s="151">
        <f t="shared" si="14"/>
        <v>37932</v>
      </c>
      <c r="I94" s="44">
        <f t="shared" si="9"/>
        <v>100</v>
      </c>
    </row>
    <row r="95" spans="1:9" ht="15.75" customHeight="1">
      <c r="A95" s="160">
        <v>83</v>
      </c>
      <c r="B95" s="73" t="s">
        <v>215</v>
      </c>
      <c r="C95" s="63" t="s">
        <v>278</v>
      </c>
      <c r="D95" s="153">
        <v>240</v>
      </c>
      <c r="E95" s="102" t="s">
        <v>216</v>
      </c>
      <c r="F95" s="151">
        <v>0</v>
      </c>
      <c r="G95" s="151">
        <v>37932</v>
      </c>
      <c r="H95" s="151">
        <v>37932</v>
      </c>
      <c r="I95" s="44">
        <f t="shared" si="9"/>
        <v>100</v>
      </c>
    </row>
    <row r="96" spans="1:9" ht="15.75" customHeight="1">
      <c r="A96" s="160">
        <v>84</v>
      </c>
      <c r="B96" s="112" t="s">
        <v>260</v>
      </c>
      <c r="C96" s="63">
        <v>1400000000</v>
      </c>
      <c r="D96" s="153"/>
      <c r="E96" s="102"/>
      <c r="F96" s="151">
        <f>F97</f>
        <v>48000</v>
      </c>
      <c r="G96" s="155">
        <v>72332.93</v>
      </c>
      <c r="H96" s="155">
        <v>72332.93</v>
      </c>
      <c r="I96" s="44">
        <f t="shared" si="9"/>
        <v>100</v>
      </c>
    </row>
    <row r="97" spans="1:9" ht="15.75" customHeight="1">
      <c r="A97" s="160">
        <v>85</v>
      </c>
      <c r="B97" s="128" t="s">
        <v>265</v>
      </c>
      <c r="C97" s="113">
        <v>140082110</v>
      </c>
      <c r="D97" s="153"/>
      <c r="E97" s="102"/>
      <c r="F97" s="151">
        <f>F98</f>
        <v>48000</v>
      </c>
      <c r="G97" s="155">
        <v>72332.93</v>
      </c>
      <c r="H97" s="155">
        <v>72332.93</v>
      </c>
      <c r="I97" s="44">
        <f t="shared" si="9"/>
        <v>100</v>
      </c>
    </row>
    <row r="98" spans="1:9" ht="93.75" customHeight="1">
      <c r="A98" s="160">
        <v>86</v>
      </c>
      <c r="B98" s="112" t="s">
        <v>266</v>
      </c>
      <c r="C98" s="113">
        <v>140082110</v>
      </c>
      <c r="D98" s="153"/>
      <c r="E98" s="102"/>
      <c r="F98" s="151">
        <f>F99</f>
        <v>48000</v>
      </c>
      <c r="G98" s="155">
        <v>72332.93</v>
      </c>
      <c r="H98" s="155">
        <v>72332.93</v>
      </c>
      <c r="I98" s="44">
        <f t="shared" si="9"/>
        <v>100</v>
      </c>
    </row>
    <row r="99" spans="1:9" ht="22.5" customHeight="1">
      <c r="A99" s="160">
        <v>87</v>
      </c>
      <c r="B99" s="112" t="s">
        <v>228</v>
      </c>
      <c r="C99" s="113">
        <v>140082110</v>
      </c>
      <c r="D99" s="153">
        <v>500</v>
      </c>
      <c r="E99" s="102"/>
      <c r="F99" s="151">
        <f>F100</f>
        <v>48000</v>
      </c>
      <c r="G99" s="155">
        <v>72332.93</v>
      </c>
      <c r="H99" s="155">
        <v>72332.93</v>
      </c>
      <c r="I99" s="44">
        <f t="shared" si="9"/>
        <v>100</v>
      </c>
    </row>
    <row r="100" spans="1:9" ht="39" customHeight="1">
      <c r="A100" s="160">
        <v>88</v>
      </c>
      <c r="B100" s="105" t="s">
        <v>262</v>
      </c>
      <c r="C100" s="113">
        <v>140082110</v>
      </c>
      <c r="D100" s="153">
        <v>540</v>
      </c>
      <c r="E100" s="102" t="s">
        <v>61</v>
      </c>
      <c r="F100" s="151">
        <f>F101</f>
        <v>48000</v>
      </c>
      <c r="G100" s="155">
        <v>72332.93</v>
      </c>
      <c r="H100" s="155">
        <v>72332.93</v>
      </c>
      <c r="I100" s="44">
        <f t="shared" si="9"/>
        <v>100</v>
      </c>
    </row>
    <row r="101" spans="1:9" ht="36.75" customHeight="1">
      <c r="A101" s="160">
        <v>89</v>
      </c>
      <c r="B101" s="105" t="s">
        <v>114</v>
      </c>
      <c r="C101" s="113">
        <v>140082110</v>
      </c>
      <c r="D101" s="153">
        <v>540</v>
      </c>
      <c r="E101" s="102" t="s">
        <v>267</v>
      </c>
      <c r="F101" s="151">
        <v>48000</v>
      </c>
      <c r="G101" s="155">
        <v>72332.93</v>
      </c>
      <c r="H101" s="155">
        <v>72332.93</v>
      </c>
      <c r="I101" s="44">
        <f t="shared" si="9"/>
        <v>100</v>
      </c>
    </row>
    <row r="102" spans="1:9" ht="78.75" customHeight="1">
      <c r="A102" s="160">
        <v>90</v>
      </c>
      <c r="B102" s="33" t="s">
        <v>302</v>
      </c>
      <c r="C102" s="63">
        <v>140082060</v>
      </c>
      <c r="D102" s="153"/>
      <c r="E102" s="102"/>
      <c r="F102" s="155">
        <v>1937508</v>
      </c>
      <c r="G102" s="155">
        <v>1937508</v>
      </c>
      <c r="H102" s="155">
        <v>1937508</v>
      </c>
      <c r="I102" s="44">
        <f t="shared" si="9"/>
        <v>100</v>
      </c>
    </row>
    <row r="103" spans="1:9" ht="33.75" customHeight="1">
      <c r="A103" s="160">
        <v>91</v>
      </c>
      <c r="B103" s="73" t="s">
        <v>237</v>
      </c>
      <c r="C103" s="63">
        <f>C102</f>
        <v>140082060</v>
      </c>
      <c r="D103" s="153">
        <v>500</v>
      </c>
      <c r="E103" s="102"/>
      <c r="F103" s="155">
        <v>1937508</v>
      </c>
      <c r="G103" s="155">
        <v>1937508</v>
      </c>
      <c r="H103" s="155">
        <v>1937508</v>
      </c>
      <c r="I103" s="44">
        <f t="shared" si="9"/>
        <v>100</v>
      </c>
    </row>
    <row r="104" spans="1:9" ht="15.75" customHeight="1">
      <c r="A104" s="160">
        <v>92</v>
      </c>
      <c r="B104" s="73" t="s">
        <v>234</v>
      </c>
      <c r="C104" s="63">
        <f>C103</f>
        <v>140082060</v>
      </c>
      <c r="D104" s="153">
        <v>540</v>
      </c>
      <c r="E104" s="102"/>
      <c r="F104" s="155">
        <v>1937508</v>
      </c>
      <c r="G104" s="155">
        <v>1937508</v>
      </c>
      <c r="H104" s="155">
        <v>1937508</v>
      </c>
      <c r="I104" s="44">
        <f t="shared" si="9"/>
        <v>100</v>
      </c>
    </row>
    <row r="105" spans="1:9" ht="15.75" customHeight="1">
      <c r="A105" s="160">
        <v>93</v>
      </c>
      <c r="B105" s="73" t="s">
        <v>235</v>
      </c>
      <c r="C105" s="63">
        <f>C104</f>
        <v>140082060</v>
      </c>
      <c r="D105" s="153">
        <f>D104</f>
        <v>540</v>
      </c>
      <c r="E105" s="102" t="s">
        <v>222</v>
      </c>
      <c r="F105" s="155">
        <v>1937508</v>
      </c>
      <c r="G105" s="155">
        <v>1937508</v>
      </c>
      <c r="H105" s="155">
        <v>1937508</v>
      </c>
      <c r="I105" s="44">
        <f t="shared" si="9"/>
        <v>100</v>
      </c>
    </row>
    <row r="106" spans="1:9" ht="15.75" customHeight="1">
      <c r="A106" s="160">
        <v>94</v>
      </c>
      <c r="B106" s="73" t="s">
        <v>221</v>
      </c>
      <c r="C106" s="63">
        <f>C105</f>
        <v>140082060</v>
      </c>
      <c r="D106" s="153">
        <v>540</v>
      </c>
      <c r="E106" s="102" t="s">
        <v>222</v>
      </c>
      <c r="F106" s="151">
        <v>1937508</v>
      </c>
      <c r="G106" s="151">
        <v>1937508</v>
      </c>
      <c r="H106" s="151">
        <v>1937508</v>
      </c>
      <c r="I106" s="44">
        <f t="shared" si="9"/>
        <v>100</v>
      </c>
    </row>
    <row r="107" spans="1:9" ht="15.75" customHeight="1">
      <c r="A107" s="160">
        <v>95</v>
      </c>
      <c r="B107" s="114" t="s">
        <v>236</v>
      </c>
      <c r="C107" s="63"/>
      <c r="D107" s="153"/>
      <c r="E107" s="102"/>
      <c r="F107" s="151">
        <f>F108</f>
        <v>48620</v>
      </c>
      <c r="G107" s="159">
        <v>48620</v>
      </c>
      <c r="H107" s="155">
        <v>48619</v>
      </c>
      <c r="I107" s="44">
        <f t="shared" si="9"/>
        <v>99.99794323323735</v>
      </c>
    </row>
    <row r="108" spans="1:9" ht="15.75" customHeight="1">
      <c r="A108" s="160">
        <v>96</v>
      </c>
      <c r="B108" s="129" t="s">
        <v>221</v>
      </c>
      <c r="C108" s="63">
        <v>100000000</v>
      </c>
      <c r="D108" s="153"/>
      <c r="E108" s="102"/>
      <c r="F108" s="151">
        <f>F109</f>
        <v>48620</v>
      </c>
      <c r="G108" s="159">
        <v>48620</v>
      </c>
      <c r="H108" s="155">
        <v>48619</v>
      </c>
      <c r="I108" s="44">
        <f t="shared" si="9"/>
        <v>99.99794323323735</v>
      </c>
    </row>
    <row r="109" spans="1:9" ht="63.75" customHeight="1">
      <c r="A109" s="160">
        <v>97</v>
      </c>
      <c r="B109" s="73" t="s">
        <v>337</v>
      </c>
      <c r="C109" s="63">
        <v>140080790</v>
      </c>
      <c r="D109" s="153"/>
      <c r="E109" s="102"/>
      <c r="F109" s="151">
        <f>F110</f>
        <v>48620</v>
      </c>
      <c r="G109" s="159">
        <v>48620</v>
      </c>
      <c r="H109" s="155">
        <v>48619</v>
      </c>
      <c r="I109" s="44">
        <f t="shared" si="9"/>
        <v>99.99794323323735</v>
      </c>
    </row>
    <row r="110" spans="1:9" ht="25.5" customHeight="1">
      <c r="A110" s="160">
        <v>98</v>
      </c>
      <c r="B110" s="73" t="s">
        <v>234</v>
      </c>
      <c r="C110" s="63">
        <v>140080790</v>
      </c>
      <c r="D110" s="153">
        <v>200</v>
      </c>
      <c r="E110" s="102"/>
      <c r="F110" s="151">
        <f>F111</f>
        <v>48620</v>
      </c>
      <c r="G110" s="159">
        <v>48620</v>
      </c>
      <c r="H110" s="155">
        <v>48619</v>
      </c>
      <c r="I110" s="44">
        <f t="shared" si="9"/>
        <v>99.99794323323735</v>
      </c>
    </row>
    <row r="111" spans="1:9" ht="15.75" customHeight="1">
      <c r="A111" s="160">
        <v>99</v>
      </c>
      <c r="B111" s="73" t="s">
        <v>238</v>
      </c>
      <c r="C111" s="63">
        <f>C110</f>
        <v>140080790</v>
      </c>
      <c r="D111" s="153">
        <v>240</v>
      </c>
      <c r="E111" s="102" t="s">
        <v>321</v>
      </c>
      <c r="F111" s="151">
        <f>F112</f>
        <v>48620</v>
      </c>
      <c r="G111" s="159">
        <v>48620</v>
      </c>
      <c r="H111" s="155">
        <v>48619</v>
      </c>
      <c r="I111" s="44">
        <f t="shared" si="9"/>
        <v>99.99794323323735</v>
      </c>
    </row>
    <row r="112" spans="1:9" ht="15.75" customHeight="1">
      <c r="A112" s="160">
        <v>100</v>
      </c>
      <c r="B112" s="73" t="s">
        <v>223</v>
      </c>
      <c r="C112" s="167">
        <f>C111</f>
        <v>140080790</v>
      </c>
      <c r="D112" s="153">
        <v>244</v>
      </c>
      <c r="E112" s="102" t="s">
        <v>321</v>
      </c>
      <c r="F112" s="151">
        <v>48620</v>
      </c>
      <c r="G112" s="151">
        <v>48620</v>
      </c>
      <c r="H112" s="151">
        <v>48619</v>
      </c>
      <c r="I112" s="44">
        <f t="shared" si="9"/>
        <v>99.99794323323735</v>
      </c>
    </row>
    <row r="113" spans="1:9" ht="27" customHeight="1">
      <c r="A113" s="160">
        <v>101</v>
      </c>
      <c r="B113" s="114" t="s">
        <v>303</v>
      </c>
      <c r="C113" s="101">
        <v>8100000000</v>
      </c>
      <c r="D113" s="153"/>
      <c r="E113" s="102"/>
      <c r="F113" s="162">
        <f>F114</f>
        <v>4091756.6</v>
      </c>
      <c r="G113" s="151">
        <f>G114</f>
        <v>4185314.65</v>
      </c>
      <c r="H113" s="151">
        <f>H114</f>
        <v>4130996.26</v>
      </c>
      <c r="I113" s="44">
        <f t="shared" si="9"/>
        <v>98.70216711185621</v>
      </c>
    </row>
    <row r="114" spans="1:11" s="6" customFormat="1" ht="13.5" customHeight="1">
      <c r="A114" s="160">
        <v>102</v>
      </c>
      <c r="B114" s="73" t="s">
        <v>232</v>
      </c>
      <c r="C114" s="101">
        <v>8110000000</v>
      </c>
      <c r="D114" s="153"/>
      <c r="E114" s="102"/>
      <c r="F114" s="151">
        <f>F115+F124+F129+F134+F152</f>
        <v>4091756.6</v>
      </c>
      <c r="G114" s="159">
        <f>G115+G124+G129+G134+G152</f>
        <v>4185314.65</v>
      </c>
      <c r="H114" s="159">
        <f>H115+H124+H129+H134+H152</f>
        <v>4130996.26</v>
      </c>
      <c r="I114" s="44">
        <f t="shared" si="9"/>
        <v>98.70216711185621</v>
      </c>
      <c r="J114" s="10"/>
      <c r="K114" s="10"/>
    </row>
    <row r="115" spans="1:11" s="6" customFormat="1" ht="44.25" customHeight="1">
      <c r="A115" s="160">
        <v>103</v>
      </c>
      <c r="B115" s="73" t="s">
        <v>233</v>
      </c>
      <c r="C115" s="101">
        <v>8110051180</v>
      </c>
      <c r="D115" s="153"/>
      <c r="E115" s="102"/>
      <c r="F115" s="151">
        <f>F116+F120</f>
        <v>140920</v>
      </c>
      <c r="G115" s="151">
        <f>G116+G120</f>
        <v>150597.3</v>
      </c>
      <c r="H115" s="151">
        <f>H116+H120</f>
        <v>150597.3</v>
      </c>
      <c r="I115" s="44">
        <f aca="true" t="shared" si="15" ref="I115:I161">H115/G115*100</f>
        <v>100</v>
      </c>
      <c r="J115" s="10"/>
      <c r="K115" s="10"/>
    </row>
    <row r="116" spans="1:9" ht="60.75" customHeight="1">
      <c r="A116" s="160">
        <v>104</v>
      </c>
      <c r="B116" s="73" t="s">
        <v>102</v>
      </c>
      <c r="C116" s="101">
        <v>8110051180</v>
      </c>
      <c r="D116" s="153">
        <v>100</v>
      </c>
      <c r="E116" s="102"/>
      <c r="F116" s="151">
        <f aca="true" t="shared" si="16" ref="F116:H118">F117</f>
        <v>136167</v>
      </c>
      <c r="G116" s="151">
        <f t="shared" si="16"/>
        <v>146995.3</v>
      </c>
      <c r="H116" s="151">
        <f t="shared" si="16"/>
        <v>146995.3</v>
      </c>
      <c r="I116" s="44">
        <f t="shared" si="15"/>
        <v>100</v>
      </c>
    </row>
    <row r="117" spans="1:9" ht="17.25" customHeight="1">
      <c r="A117" s="160">
        <v>105</v>
      </c>
      <c r="B117" s="103" t="s">
        <v>103</v>
      </c>
      <c r="C117" s="101">
        <v>8110051180</v>
      </c>
      <c r="D117" s="153">
        <v>120</v>
      </c>
      <c r="E117" s="102"/>
      <c r="F117" s="151">
        <f t="shared" si="16"/>
        <v>136167</v>
      </c>
      <c r="G117" s="151">
        <f t="shared" si="16"/>
        <v>146995.3</v>
      </c>
      <c r="H117" s="151">
        <f t="shared" si="16"/>
        <v>146995.3</v>
      </c>
      <c r="I117" s="44">
        <f t="shared" si="15"/>
        <v>100</v>
      </c>
    </row>
    <row r="118" spans="1:9" ht="12.75" customHeight="1">
      <c r="A118" s="160">
        <v>106</v>
      </c>
      <c r="B118" s="73" t="s">
        <v>15</v>
      </c>
      <c r="C118" s="101">
        <v>8110051180</v>
      </c>
      <c r="D118" s="153">
        <v>120</v>
      </c>
      <c r="E118" s="102" t="s">
        <v>57</v>
      </c>
      <c r="F118" s="151">
        <f t="shared" si="16"/>
        <v>136167</v>
      </c>
      <c r="G118" s="151">
        <f t="shared" si="16"/>
        <v>146995.3</v>
      </c>
      <c r="H118" s="151">
        <f t="shared" si="16"/>
        <v>146995.3</v>
      </c>
      <c r="I118" s="44">
        <f t="shared" si="15"/>
        <v>100</v>
      </c>
    </row>
    <row r="119" spans="1:9" ht="12" customHeight="1">
      <c r="A119" s="160">
        <v>107</v>
      </c>
      <c r="B119" s="73" t="s">
        <v>140</v>
      </c>
      <c r="C119" s="101">
        <v>8110051180</v>
      </c>
      <c r="D119" s="153">
        <v>120</v>
      </c>
      <c r="E119" s="102" t="s">
        <v>58</v>
      </c>
      <c r="F119" s="151">
        <v>136167</v>
      </c>
      <c r="G119" s="151">
        <v>146995.3</v>
      </c>
      <c r="H119" s="151">
        <v>146995.3</v>
      </c>
      <c r="I119" s="44">
        <f t="shared" si="15"/>
        <v>100</v>
      </c>
    </row>
    <row r="120" spans="1:9" ht="12" customHeight="1">
      <c r="A120" s="160">
        <v>108</v>
      </c>
      <c r="B120" s="73" t="s">
        <v>113</v>
      </c>
      <c r="C120" s="101">
        <v>8110051180</v>
      </c>
      <c r="D120" s="153">
        <v>200</v>
      </c>
      <c r="E120" s="102"/>
      <c r="F120" s="151">
        <f aca="true" t="shared" si="17" ref="F120:H121">F121</f>
        <v>4753</v>
      </c>
      <c r="G120" s="151">
        <f t="shared" si="17"/>
        <v>3602</v>
      </c>
      <c r="H120" s="151">
        <f t="shared" si="17"/>
        <v>3602</v>
      </c>
      <c r="I120" s="44">
        <f t="shared" si="15"/>
        <v>100</v>
      </c>
    </row>
    <row r="121" spans="1:9" ht="26.25" customHeight="1">
      <c r="A121" s="160">
        <v>109</v>
      </c>
      <c r="B121" s="73" t="s">
        <v>114</v>
      </c>
      <c r="C121" s="101">
        <v>8110051180</v>
      </c>
      <c r="D121" s="153">
        <v>240</v>
      </c>
      <c r="E121" s="102"/>
      <c r="F121" s="151">
        <f t="shared" si="17"/>
        <v>4753</v>
      </c>
      <c r="G121" s="151">
        <f t="shared" si="17"/>
        <v>3602</v>
      </c>
      <c r="H121" s="151">
        <f t="shared" si="17"/>
        <v>3602</v>
      </c>
      <c r="I121" s="44">
        <f t="shared" si="15"/>
        <v>100</v>
      </c>
    </row>
    <row r="122" spans="1:9" ht="13.5" customHeight="1">
      <c r="A122" s="160">
        <v>110</v>
      </c>
      <c r="B122" s="73" t="s">
        <v>15</v>
      </c>
      <c r="C122" s="101">
        <v>8110051180</v>
      </c>
      <c r="D122" s="153">
        <v>240</v>
      </c>
      <c r="E122" s="102" t="s">
        <v>57</v>
      </c>
      <c r="F122" s="151">
        <f>F123</f>
        <v>4753</v>
      </c>
      <c r="G122" s="151">
        <f>G123</f>
        <v>3602</v>
      </c>
      <c r="H122" s="151">
        <f>H123</f>
        <v>3602</v>
      </c>
      <c r="I122" s="44">
        <f t="shared" si="15"/>
        <v>100</v>
      </c>
    </row>
    <row r="123" spans="1:9" ht="15.75" customHeight="1">
      <c r="A123" s="160">
        <v>111</v>
      </c>
      <c r="B123" s="103" t="s">
        <v>140</v>
      </c>
      <c r="C123" s="101">
        <v>8110051180</v>
      </c>
      <c r="D123" s="153">
        <v>240</v>
      </c>
      <c r="E123" s="102" t="s">
        <v>58</v>
      </c>
      <c r="F123" s="151">
        <v>4753</v>
      </c>
      <c r="G123" s="151">
        <v>3602</v>
      </c>
      <c r="H123" s="151">
        <v>3602</v>
      </c>
      <c r="I123" s="44">
        <f t="shared" si="15"/>
        <v>100</v>
      </c>
    </row>
    <row r="124" spans="1:9" ht="72.75" customHeight="1">
      <c r="A124" s="160">
        <v>112</v>
      </c>
      <c r="B124" s="115" t="s">
        <v>249</v>
      </c>
      <c r="C124" s="116">
        <v>8110075140</v>
      </c>
      <c r="D124" s="153"/>
      <c r="E124" s="102"/>
      <c r="F124" s="151">
        <f aca="true" t="shared" si="18" ref="F124:H127">F125</f>
        <v>7262</v>
      </c>
      <c r="G124" s="151">
        <f t="shared" si="18"/>
        <v>7499</v>
      </c>
      <c r="H124" s="151">
        <f t="shared" si="18"/>
        <v>778</v>
      </c>
      <c r="I124" s="44">
        <v>0</v>
      </c>
    </row>
    <row r="125" spans="1:9" ht="26.25" customHeight="1">
      <c r="A125" s="160">
        <v>113</v>
      </c>
      <c r="B125" s="103" t="s">
        <v>113</v>
      </c>
      <c r="C125" s="116">
        <v>8110075140</v>
      </c>
      <c r="D125" s="153">
        <v>200</v>
      </c>
      <c r="E125" s="102"/>
      <c r="F125" s="151">
        <f t="shared" si="18"/>
        <v>7262</v>
      </c>
      <c r="G125" s="151">
        <f t="shared" si="18"/>
        <v>7499</v>
      </c>
      <c r="H125" s="151">
        <f t="shared" si="18"/>
        <v>778</v>
      </c>
      <c r="I125" s="44">
        <v>0</v>
      </c>
    </row>
    <row r="126" spans="1:9" ht="30.75" customHeight="1">
      <c r="A126" s="160">
        <v>114</v>
      </c>
      <c r="B126" s="103" t="s">
        <v>114</v>
      </c>
      <c r="C126" s="116">
        <v>8110075140</v>
      </c>
      <c r="D126" s="153">
        <v>240</v>
      </c>
      <c r="E126" s="102"/>
      <c r="F126" s="151">
        <f t="shared" si="18"/>
        <v>7262</v>
      </c>
      <c r="G126" s="151">
        <f t="shared" si="18"/>
        <v>7499</v>
      </c>
      <c r="H126" s="151">
        <f t="shared" si="18"/>
        <v>778</v>
      </c>
      <c r="I126" s="44">
        <v>0</v>
      </c>
    </row>
    <row r="127" spans="1:9" ht="14.25" customHeight="1">
      <c r="A127" s="160">
        <v>115</v>
      </c>
      <c r="B127" s="103" t="s">
        <v>11</v>
      </c>
      <c r="C127" s="116">
        <v>8110075140</v>
      </c>
      <c r="D127" s="153">
        <v>240</v>
      </c>
      <c r="E127" s="102" t="s">
        <v>52</v>
      </c>
      <c r="F127" s="151">
        <f t="shared" si="18"/>
        <v>7262</v>
      </c>
      <c r="G127" s="151">
        <f t="shared" si="18"/>
        <v>7499</v>
      </c>
      <c r="H127" s="151">
        <f t="shared" si="18"/>
        <v>778</v>
      </c>
      <c r="I127" s="44">
        <v>0</v>
      </c>
    </row>
    <row r="128" spans="1:9" ht="15" customHeight="1">
      <c r="A128" s="160">
        <v>116</v>
      </c>
      <c r="B128" s="103" t="s">
        <v>28</v>
      </c>
      <c r="C128" s="116">
        <v>8110075140</v>
      </c>
      <c r="D128" s="153">
        <v>240</v>
      </c>
      <c r="E128" s="102" t="s">
        <v>56</v>
      </c>
      <c r="F128" s="151">
        <v>7262</v>
      </c>
      <c r="G128" s="151">
        <v>7499</v>
      </c>
      <c r="H128" s="151">
        <v>778</v>
      </c>
      <c r="I128" s="44">
        <v>0</v>
      </c>
    </row>
    <row r="129" spans="1:9" ht="33.75">
      <c r="A129" s="160">
        <v>117</v>
      </c>
      <c r="B129" s="73" t="s">
        <v>251</v>
      </c>
      <c r="C129" s="101">
        <v>8110080050</v>
      </c>
      <c r="D129" s="153"/>
      <c r="E129" s="102"/>
      <c r="F129" s="151">
        <f>+F130</f>
        <v>1000</v>
      </c>
      <c r="G129" s="151">
        <f>+G130</f>
        <v>1000</v>
      </c>
      <c r="H129" s="151">
        <f>+H130</f>
        <v>0</v>
      </c>
      <c r="I129" s="44">
        <f t="shared" si="15"/>
        <v>0</v>
      </c>
    </row>
    <row r="130" spans="1:9" ht="15.75" customHeight="1">
      <c r="A130" s="160">
        <v>118</v>
      </c>
      <c r="B130" s="73" t="s">
        <v>117</v>
      </c>
      <c r="C130" s="101">
        <v>8110080050</v>
      </c>
      <c r="D130" s="153">
        <v>800</v>
      </c>
      <c r="E130" s="102"/>
      <c r="F130" s="151">
        <f>F131</f>
        <v>1000</v>
      </c>
      <c r="G130" s="151">
        <f>+G131</f>
        <v>1000</v>
      </c>
      <c r="H130" s="151">
        <f>+H131</f>
        <v>0</v>
      </c>
      <c r="I130" s="44">
        <f t="shared" si="15"/>
        <v>0</v>
      </c>
    </row>
    <row r="131" spans="1:10" ht="15.75" customHeight="1">
      <c r="A131" s="160">
        <v>119</v>
      </c>
      <c r="B131" s="73" t="s">
        <v>141</v>
      </c>
      <c r="C131" s="101">
        <v>8110080050</v>
      </c>
      <c r="D131" s="153">
        <v>870</v>
      </c>
      <c r="E131" s="102"/>
      <c r="F131" s="151">
        <f>F132</f>
        <v>1000</v>
      </c>
      <c r="G131" s="151">
        <f>G132</f>
        <v>1000</v>
      </c>
      <c r="H131" s="151">
        <f>H132</f>
        <v>0</v>
      </c>
      <c r="I131" s="44">
        <f t="shared" si="15"/>
        <v>0</v>
      </c>
      <c r="J131" s="10"/>
    </row>
    <row r="132" spans="1:9" ht="16.5" customHeight="1">
      <c r="A132" s="160">
        <v>120</v>
      </c>
      <c r="B132" s="73" t="s">
        <v>11</v>
      </c>
      <c r="C132" s="101">
        <v>8110080050</v>
      </c>
      <c r="D132" s="152">
        <v>870</v>
      </c>
      <c r="E132" s="117" t="s">
        <v>52</v>
      </c>
      <c r="F132" s="45">
        <f>F133</f>
        <v>1000</v>
      </c>
      <c r="G132" s="45">
        <f>G133</f>
        <v>1000</v>
      </c>
      <c r="H132" s="45">
        <f>H133</f>
        <v>0</v>
      </c>
      <c r="I132" s="44">
        <f t="shared" si="15"/>
        <v>0</v>
      </c>
    </row>
    <row r="133" spans="1:9" ht="16.5" customHeight="1">
      <c r="A133" s="160">
        <v>121</v>
      </c>
      <c r="B133" s="73" t="s">
        <v>14</v>
      </c>
      <c r="C133" s="101">
        <v>8110080050</v>
      </c>
      <c r="D133" s="153">
        <v>870</v>
      </c>
      <c r="E133" s="102" t="s">
        <v>55</v>
      </c>
      <c r="F133" s="151">
        <v>1000</v>
      </c>
      <c r="G133" s="151">
        <v>1000</v>
      </c>
      <c r="H133" s="151">
        <v>0</v>
      </c>
      <c r="I133" s="44">
        <f t="shared" si="15"/>
        <v>0</v>
      </c>
    </row>
    <row r="134" spans="1:9" ht="58.5" customHeight="1">
      <c r="A134" s="160">
        <v>122</v>
      </c>
      <c r="B134" s="73" t="s">
        <v>105</v>
      </c>
      <c r="C134" s="101">
        <v>8110080210</v>
      </c>
      <c r="D134" s="118"/>
      <c r="E134" s="119"/>
      <c r="F134" s="99">
        <f>F135+F139+F143</f>
        <v>3916170.6</v>
      </c>
      <c r="G134" s="99">
        <f>G135+G139+G143</f>
        <v>3999814.35</v>
      </c>
      <c r="H134" s="99">
        <f>H135+H139+H143</f>
        <v>3953216.96</v>
      </c>
      <c r="I134" s="44">
        <f t="shared" si="15"/>
        <v>98.83501117995638</v>
      </c>
    </row>
    <row r="135" spans="1:9" ht="45">
      <c r="A135" s="160">
        <v>123</v>
      </c>
      <c r="B135" s="73" t="s">
        <v>102</v>
      </c>
      <c r="C135" s="101">
        <v>8110080210</v>
      </c>
      <c r="D135" s="153">
        <v>100</v>
      </c>
      <c r="E135" s="102"/>
      <c r="F135" s="151">
        <f>+F136</f>
        <v>3702821</v>
      </c>
      <c r="G135" s="151">
        <f>+G136</f>
        <v>3368225</v>
      </c>
      <c r="H135" s="151">
        <f>+H136</f>
        <v>3351024.02</v>
      </c>
      <c r="I135" s="44">
        <f t="shared" si="15"/>
        <v>99.48931618285596</v>
      </c>
    </row>
    <row r="136" spans="1:9" ht="30" customHeight="1">
      <c r="A136" s="160">
        <v>124</v>
      </c>
      <c r="B136" s="103" t="s">
        <v>103</v>
      </c>
      <c r="C136" s="101">
        <v>8110080210</v>
      </c>
      <c r="D136" s="153">
        <v>120</v>
      </c>
      <c r="E136" s="102"/>
      <c r="F136" s="151">
        <f>F137</f>
        <v>3702821</v>
      </c>
      <c r="G136" s="151">
        <f>G137</f>
        <v>3368225</v>
      </c>
      <c r="H136" s="151">
        <f>H137</f>
        <v>3351024.02</v>
      </c>
      <c r="I136" s="44">
        <f t="shared" si="15"/>
        <v>99.48931618285596</v>
      </c>
    </row>
    <row r="137" spans="1:11" s="6" customFormat="1" ht="18.75" customHeight="1">
      <c r="A137" s="160">
        <v>125</v>
      </c>
      <c r="B137" s="103" t="s">
        <v>11</v>
      </c>
      <c r="C137" s="101">
        <v>8110080210</v>
      </c>
      <c r="D137" s="153">
        <v>120</v>
      </c>
      <c r="E137" s="102" t="s">
        <v>52</v>
      </c>
      <c r="F137" s="151">
        <f>+F138</f>
        <v>3702821</v>
      </c>
      <c r="G137" s="151">
        <f>+G138</f>
        <v>3368225</v>
      </c>
      <c r="H137" s="151">
        <f>+H138</f>
        <v>3351024.02</v>
      </c>
      <c r="I137" s="44">
        <f t="shared" si="15"/>
        <v>99.48931618285596</v>
      </c>
      <c r="J137" s="10"/>
      <c r="K137" s="10"/>
    </row>
    <row r="138" spans="1:9" ht="22.5">
      <c r="A138" s="160">
        <v>126</v>
      </c>
      <c r="B138" s="73" t="s">
        <v>85</v>
      </c>
      <c r="C138" s="101">
        <v>8110080210</v>
      </c>
      <c r="D138" s="153">
        <v>120</v>
      </c>
      <c r="E138" s="102" t="s">
        <v>54</v>
      </c>
      <c r="F138" s="151">
        <v>3702821</v>
      </c>
      <c r="G138" s="151">
        <v>3368225</v>
      </c>
      <c r="H138" s="151">
        <v>3351024.02</v>
      </c>
      <c r="I138" s="44">
        <f t="shared" si="15"/>
        <v>99.48931618285596</v>
      </c>
    </row>
    <row r="139" spans="1:9" ht="22.5">
      <c r="A139" s="160">
        <v>127</v>
      </c>
      <c r="B139" s="103" t="s">
        <v>113</v>
      </c>
      <c r="C139" s="101">
        <v>8110080210</v>
      </c>
      <c r="D139" s="153">
        <v>200</v>
      </c>
      <c r="E139" s="102"/>
      <c r="F139" s="151">
        <f aca="true" t="shared" si="19" ref="F139:H140">+F140</f>
        <v>178849.6</v>
      </c>
      <c r="G139" s="151">
        <f t="shared" si="19"/>
        <v>520289.35</v>
      </c>
      <c r="H139" s="151">
        <f t="shared" si="19"/>
        <v>490892.94</v>
      </c>
      <c r="I139" s="44">
        <f t="shared" si="15"/>
        <v>94.3499881364091</v>
      </c>
    </row>
    <row r="140" spans="1:9" ht="22.5">
      <c r="A140" s="160">
        <v>128</v>
      </c>
      <c r="B140" s="103" t="s">
        <v>114</v>
      </c>
      <c r="C140" s="101">
        <v>8110080210</v>
      </c>
      <c r="D140" s="153">
        <v>240</v>
      </c>
      <c r="E140" s="102"/>
      <c r="F140" s="151">
        <f t="shared" si="19"/>
        <v>178849.6</v>
      </c>
      <c r="G140" s="151">
        <f t="shared" si="19"/>
        <v>520289.35</v>
      </c>
      <c r="H140" s="151">
        <f t="shared" si="19"/>
        <v>490892.94</v>
      </c>
      <c r="I140" s="44">
        <f t="shared" si="15"/>
        <v>94.3499881364091</v>
      </c>
    </row>
    <row r="141" spans="1:9" ht="12">
      <c r="A141" s="160">
        <v>129</v>
      </c>
      <c r="B141" s="103" t="s">
        <v>11</v>
      </c>
      <c r="C141" s="101">
        <v>8110080210</v>
      </c>
      <c r="D141" s="153">
        <v>240</v>
      </c>
      <c r="E141" s="102" t="s">
        <v>52</v>
      </c>
      <c r="F141" s="151">
        <f>F142</f>
        <v>178849.6</v>
      </c>
      <c r="G141" s="151">
        <f>G142</f>
        <v>520289.35</v>
      </c>
      <c r="H141" s="151">
        <f>H142</f>
        <v>490892.94</v>
      </c>
      <c r="I141" s="44">
        <f t="shared" si="15"/>
        <v>94.3499881364091</v>
      </c>
    </row>
    <row r="142" spans="1:9" s="10" customFormat="1" ht="32.25" customHeight="1">
      <c r="A142" s="160">
        <v>130</v>
      </c>
      <c r="B142" s="103" t="s">
        <v>85</v>
      </c>
      <c r="C142" s="101">
        <v>8110080210</v>
      </c>
      <c r="D142" s="153">
        <v>240</v>
      </c>
      <c r="E142" s="102" t="s">
        <v>54</v>
      </c>
      <c r="F142" s="151">
        <v>178849.6</v>
      </c>
      <c r="G142" s="151">
        <v>520289.35</v>
      </c>
      <c r="H142" s="151">
        <v>490892.94</v>
      </c>
      <c r="I142" s="44">
        <f t="shared" si="15"/>
        <v>94.3499881364091</v>
      </c>
    </row>
    <row r="143" spans="1:9" s="7" customFormat="1" ht="15" customHeight="1">
      <c r="A143" s="160">
        <v>131</v>
      </c>
      <c r="B143" s="103" t="s">
        <v>115</v>
      </c>
      <c r="C143" s="101">
        <v>8110080210</v>
      </c>
      <c r="D143" s="153">
        <v>800</v>
      </c>
      <c r="E143" s="102"/>
      <c r="F143" s="151">
        <f aca="true" t="shared" si="20" ref="F143:H145">F144</f>
        <v>34500</v>
      </c>
      <c r="G143" s="151">
        <f>G144</f>
        <v>111300</v>
      </c>
      <c r="H143" s="151">
        <f>H144</f>
        <v>111300</v>
      </c>
      <c r="I143" s="44">
        <f t="shared" si="15"/>
        <v>100</v>
      </c>
    </row>
    <row r="144" spans="1:9" s="7" customFormat="1" ht="15" customHeight="1">
      <c r="A144" s="160">
        <v>132</v>
      </c>
      <c r="B144" s="103" t="s">
        <v>127</v>
      </c>
      <c r="C144" s="101">
        <v>8110080210</v>
      </c>
      <c r="D144" s="153">
        <v>850</v>
      </c>
      <c r="E144" s="102"/>
      <c r="F144" s="151">
        <f t="shared" si="20"/>
        <v>34500</v>
      </c>
      <c r="G144" s="151">
        <f t="shared" si="20"/>
        <v>111300</v>
      </c>
      <c r="H144" s="151">
        <f t="shared" si="20"/>
        <v>111300</v>
      </c>
      <c r="I144" s="44">
        <f t="shared" si="15"/>
        <v>100</v>
      </c>
    </row>
    <row r="145" spans="1:9" s="7" customFormat="1" ht="15.75" customHeight="1">
      <c r="A145" s="160">
        <v>133</v>
      </c>
      <c r="B145" s="103" t="s">
        <v>11</v>
      </c>
      <c r="C145" s="101">
        <v>8110080210</v>
      </c>
      <c r="D145" s="153">
        <v>850</v>
      </c>
      <c r="E145" s="102" t="s">
        <v>52</v>
      </c>
      <c r="F145" s="151">
        <f>F146</f>
        <v>34500</v>
      </c>
      <c r="G145" s="151">
        <f t="shared" si="20"/>
        <v>111300</v>
      </c>
      <c r="H145" s="151">
        <f t="shared" si="20"/>
        <v>111300</v>
      </c>
      <c r="I145" s="44">
        <f t="shared" si="15"/>
        <v>100</v>
      </c>
    </row>
    <row r="146" spans="1:9" s="7" customFormat="1" ht="26.25" customHeight="1">
      <c r="A146" s="160">
        <v>134</v>
      </c>
      <c r="B146" s="103" t="s">
        <v>85</v>
      </c>
      <c r="C146" s="101">
        <v>8110080210</v>
      </c>
      <c r="D146" s="153">
        <v>850</v>
      </c>
      <c r="E146" s="102" t="s">
        <v>54</v>
      </c>
      <c r="F146" s="151">
        <v>34500</v>
      </c>
      <c r="G146" s="151">
        <v>111300</v>
      </c>
      <c r="H146" s="151">
        <v>111300</v>
      </c>
      <c r="I146" s="44">
        <f t="shared" si="15"/>
        <v>100</v>
      </c>
    </row>
    <row r="147" spans="1:9" s="7" customFormat="1" ht="26.25" customHeight="1">
      <c r="A147" s="160">
        <v>135</v>
      </c>
      <c r="B147" s="169" t="s">
        <v>120</v>
      </c>
      <c r="C147" s="168">
        <v>8110080850</v>
      </c>
      <c r="D147" s="157"/>
      <c r="E147" s="102"/>
      <c r="F147" s="155">
        <v>0</v>
      </c>
      <c r="G147" s="155">
        <v>159000</v>
      </c>
      <c r="H147" s="155">
        <v>159000</v>
      </c>
      <c r="I147" s="44">
        <v>100</v>
      </c>
    </row>
    <row r="148" spans="1:9" s="7" customFormat="1" ht="26.25" customHeight="1">
      <c r="A148" s="160">
        <v>136</v>
      </c>
      <c r="B148" s="169" t="s">
        <v>232</v>
      </c>
      <c r="C148" s="168">
        <v>8110080850</v>
      </c>
      <c r="D148" s="157">
        <v>200</v>
      </c>
      <c r="E148" s="102" t="s">
        <v>56</v>
      </c>
      <c r="F148" s="155">
        <v>0</v>
      </c>
      <c r="G148" s="155">
        <v>159000</v>
      </c>
      <c r="H148" s="155">
        <v>159000</v>
      </c>
      <c r="I148" s="44">
        <v>100</v>
      </c>
    </row>
    <row r="149" spans="1:9" s="7" customFormat="1" ht="57" customHeight="1">
      <c r="A149" s="160">
        <v>137</v>
      </c>
      <c r="B149" s="169" t="s">
        <v>373</v>
      </c>
      <c r="C149" s="168">
        <v>8110080850</v>
      </c>
      <c r="D149" s="157">
        <v>200</v>
      </c>
      <c r="E149" s="102" t="s">
        <v>56</v>
      </c>
      <c r="F149" s="155">
        <v>0</v>
      </c>
      <c r="G149" s="155">
        <v>159000</v>
      </c>
      <c r="H149" s="155">
        <v>159000</v>
      </c>
      <c r="I149" s="44">
        <v>100</v>
      </c>
    </row>
    <row r="150" spans="1:9" s="7" customFormat="1" ht="26.25" customHeight="1">
      <c r="A150" s="160">
        <v>138</v>
      </c>
      <c r="B150" s="169" t="s">
        <v>319</v>
      </c>
      <c r="C150" s="168">
        <v>8110080850</v>
      </c>
      <c r="D150" s="157">
        <v>240</v>
      </c>
      <c r="E150" s="102" t="s">
        <v>56</v>
      </c>
      <c r="F150" s="155">
        <v>0</v>
      </c>
      <c r="G150" s="155">
        <v>159000</v>
      </c>
      <c r="H150" s="155">
        <v>159000</v>
      </c>
      <c r="I150" s="44">
        <v>100</v>
      </c>
    </row>
    <row r="151" spans="1:9" s="7" customFormat="1" ht="26.25" customHeight="1">
      <c r="A151" s="160">
        <v>139</v>
      </c>
      <c r="B151" s="92" t="s">
        <v>114</v>
      </c>
      <c r="C151" s="168">
        <v>8110080850</v>
      </c>
      <c r="D151" s="157">
        <v>240</v>
      </c>
      <c r="E151" s="102" t="s">
        <v>56</v>
      </c>
      <c r="F151" s="155">
        <v>0</v>
      </c>
      <c r="G151" s="155">
        <v>159000</v>
      </c>
      <c r="H151" s="155">
        <v>159000</v>
      </c>
      <c r="I151" s="44">
        <v>100</v>
      </c>
    </row>
    <row r="152" spans="1:9" s="7" customFormat="1" ht="26.25" customHeight="1">
      <c r="A152" s="160">
        <v>140</v>
      </c>
      <c r="B152" s="41" t="s">
        <v>269</v>
      </c>
      <c r="C152" s="168">
        <v>8110082090</v>
      </c>
      <c r="D152" s="153"/>
      <c r="E152" s="102"/>
      <c r="F152" s="151">
        <v>26404</v>
      </c>
      <c r="G152" s="151">
        <v>26404</v>
      </c>
      <c r="H152" s="151">
        <v>26404</v>
      </c>
      <c r="I152" s="44">
        <f t="shared" si="15"/>
        <v>100</v>
      </c>
    </row>
    <row r="153" spans="1:9" s="7" customFormat="1" ht="26.25" customHeight="1">
      <c r="A153" s="160">
        <v>141</v>
      </c>
      <c r="B153" s="41" t="str">
        <f>B152</f>
        <v> Прочие межбюджетные трансферты общего характера</v>
      </c>
      <c r="C153" s="101">
        <v>8110082090</v>
      </c>
      <c r="D153" s="153">
        <v>500</v>
      </c>
      <c r="E153" s="102"/>
      <c r="F153" s="151">
        <v>26404</v>
      </c>
      <c r="G153" s="151">
        <v>26404</v>
      </c>
      <c r="H153" s="151">
        <v>26404</v>
      </c>
      <c r="I153" s="44">
        <f t="shared" si="15"/>
        <v>100</v>
      </c>
    </row>
    <row r="154" spans="1:9" s="7" customFormat="1" ht="81" customHeight="1">
      <c r="A154" s="160">
        <v>142</v>
      </c>
      <c r="B154" s="41" t="s">
        <v>261</v>
      </c>
      <c r="C154" s="101">
        <f>C153</f>
        <v>8110082090</v>
      </c>
      <c r="D154" s="153">
        <v>540</v>
      </c>
      <c r="E154" s="102"/>
      <c r="F154" s="151">
        <v>26404</v>
      </c>
      <c r="G154" s="151">
        <v>26404</v>
      </c>
      <c r="H154" s="151">
        <v>26404</v>
      </c>
      <c r="I154" s="44">
        <f t="shared" si="15"/>
        <v>100</v>
      </c>
    </row>
    <row r="155" spans="1:9" s="7" customFormat="1" ht="26.25" customHeight="1">
      <c r="A155" s="160">
        <v>143</v>
      </c>
      <c r="B155" s="41" t="s">
        <v>262</v>
      </c>
      <c r="C155" s="101">
        <f>C154</f>
        <v>8110082090</v>
      </c>
      <c r="D155" s="153">
        <v>540</v>
      </c>
      <c r="E155" s="102" t="s">
        <v>263</v>
      </c>
      <c r="F155" s="151">
        <v>26404</v>
      </c>
      <c r="G155" s="151">
        <v>26404</v>
      </c>
      <c r="H155" s="151">
        <v>26404</v>
      </c>
      <c r="I155" s="44">
        <f t="shared" si="15"/>
        <v>100</v>
      </c>
    </row>
    <row r="156" spans="1:9" s="7" customFormat="1" ht="26.25" customHeight="1">
      <c r="A156" s="160">
        <v>144</v>
      </c>
      <c r="B156" s="41" t="s">
        <v>114</v>
      </c>
      <c r="C156" s="101">
        <f>C155</f>
        <v>8110082090</v>
      </c>
      <c r="D156" s="153">
        <v>540</v>
      </c>
      <c r="E156" s="102" t="s">
        <v>259</v>
      </c>
      <c r="F156" s="151">
        <v>26404</v>
      </c>
      <c r="G156" s="151">
        <v>26404</v>
      </c>
      <c r="H156" s="151">
        <v>26404</v>
      </c>
      <c r="I156" s="44">
        <f t="shared" si="15"/>
        <v>100</v>
      </c>
    </row>
    <row r="157" spans="1:9" ht="27" customHeight="1">
      <c r="A157" s="160">
        <v>145</v>
      </c>
      <c r="B157" s="120" t="s">
        <v>128</v>
      </c>
      <c r="C157" s="101">
        <v>9100000000</v>
      </c>
      <c r="D157" s="153"/>
      <c r="E157" s="102"/>
      <c r="F157" s="159">
        <f aca="true" t="shared" si="21" ref="F157:H159">F158</f>
        <v>949592</v>
      </c>
      <c r="G157" s="159">
        <f t="shared" si="21"/>
        <v>980618</v>
      </c>
      <c r="H157" s="159">
        <f t="shared" si="21"/>
        <v>980612.24</v>
      </c>
      <c r="I157" s="44">
        <f t="shared" si="15"/>
        <v>99.99941261530994</v>
      </c>
    </row>
    <row r="158" spans="1:9" ht="12.75" customHeight="1">
      <c r="A158" s="160">
        <v>146</v>
      </c>
      <c r="B158" s="73" t="s">
        <v>129</v>
      </c>
      <c r="C158" s="101">
        <v>9110000000</v>
      </c>
      <c r="D158" s="153"/>
      <c r="E158" s="102"/>
      <c r="F158" s="151">
        <f t="shared" si="21"/>
        <v>949592</v>
      </c>
      <c r="G158" s="151">
        <f t="shared" si="21"/>
        <v>980618</v>
      </c>
      <c r="H158" s="151">
        <f t="shared" si="21"/>
        <v>980612.24</v>
      </c>
      <c r="I158" s="151">
        <f>I159</f>
        <v>99.99941261530994</v>
      </c>
    </row>
    <row r="159" spans="1:9" ht="54.75" customHeight="1">
      <c r="A159" s="160">
        <v>147</v>
      </c>
      <c r="B159" s="73" t="s">
        <v>101</v>
      </c>
      <c r="C159" s="101">
        <v>9110080210</v>
      </c>
      <c r="D159" s="153"/>
      <c r="E159" s="102"/>
      <c r="F159" s="151">
        <f t="shared" si="21"/>
        <v>949592</v>
      </c>
      <c r="G159" s="151">
        <f t="shared" si="21"/>
        <v>980618</v>
      </c>
      <c r="H159" s="151">
        <f t="shared" si="21"/>
        <v>980612.24</v>
      </c>
      <c r="I159" s="44">
        <f t="shared" si="15"/>
        <v>99.99941261530994</v>
      </c>
    </row>
    <row r="160" spans="1:9" ht="51" customHeight="1">
      <c r="A160" s="160">
        <v>148</v>
      </c>
      <c r="B160" s="73" t="s">
        <v>102</v>
      </c>
      <c r="C160" s="101">
        <v>9110080210</v>
      </c>
      <c r="D160" s="153">
        <v>100</v>
      </c>
      <c r="E160" s="102"/>
      <c r="F160" s="151">
        <f aca="true" t="shared" si="22" ref="F160:H161">F161</f>
        <v>949592</v>
      </c>
      <c r="G160" s="151">
        <f t="shared" si="22"/>
        <v>980618</v>
      </c>
      <c r="H160" s="151">
        <f t="shared" si="22"/>
        <v>980612.24</v>
      </c>
      <c r="I160" s="44">
        <f t="shared" si="15"/>
        <v>99.99941261530994</v>
      </c>
    </row>
    <row r="161" spans="1:9" ht="22.5">
      <c r="A161" s="160">
        <v>149</v>
      </c>
      <c r="B161" s="103" t="s">
        <v>103</v>
      </c>
      <c r="C161" s="101">
        <v>9110080210</v>
      </c>
      <c r="D161" s="153">
        <v>120</v>
      </c>
      <c r="E161" s="102"/>
      <c r="F161" s="151">
        <f t="shared" si="22"/>
        <v>949592</v>
      </c>
      <c r="G161" s="151">
        <f>G162</f>
        <v>980618</v>
      </c>
      <c r="H161" s="151">
        <f t="shared" si="22"/>
        <v>980612.24</v>
      </c>
      <c r="I161" s="44">
        <f t="shared" si="15"/>
        <v>99.99941261530994</v>
      </c>
    </row>
    <row r="162" spans="1:9" ht="12">
      <c r="A162" s="160">
        <v>150</v>
      </c>
      <c r="B162" s="103" t="s">
        <v>11</v>
      </c>
      <c r="C162" s="101">
        <v>9110080210</v>
      </c>
      <c r="D162" s="153">
        <v>120</v>
      </c>
      <c r="E162" s="102" t="s">
        <v>52</v>
      </c>
      <c r="F162" s="151">
        <f>F163</f>
        <v>949592</v>
      </c>
      <c r="G162" s="151">
        <f>G163</f>
        <v>980618</v>
      </c>
      <c r="H162" s="151">
        <f>H163</f>
        <v>980612.24</v>
      </c>
      <c r="I162" s="44">
        <f>H162/G162*100</f>
        <v>99.99941261530994</v>
      </c>
    </row>
    <row r="163" spans="1:9" ht="24.75" customHeight="1">
      <c r="A163" s="160">
        <v>151</v>
      </c>
      <c r="B163" s="73" t="s">
        <v>84</v>
      </c>
      <c r="C163" s="101">
        <v>9110080210</v>
      </c>
      <c r="D163" s="153">
        <v>120</v>
      </c>
      <c r="E163" s="102" t="s">
        <v>53</v>
      </c>
      <c r="F163" s="151">
        <v>949592</v>
      </c>
      <c r="G163" s="151">
        <v>980618</v>
      </c>
      <c r="H163" s="151">
        <v>980612.24</v>
      </c>
      <c r="I163" s="44">
        <f>H163/G163*100</f>
        <v>99.99941261530994</v>
      </c>
    </row>
    <row r="164" spans="1:9" s="7" customFormat="1" ht="36.75" customHeight="1">
      <c r="A164" s="153">
        <v>152</v>
      </c>
      <c r="B164" s="73" t="s">
        <v>178</v>
      </c>
      <c r="C164" s="160"/>
      <c r="D164" s="153"/>
      <c r="E164" s="102"/>
      <c r="F164" s="151">
        <f>F13+F113+F157</f>
        <v>8637218</v>
      </c>
      <c r="G164" s="151">
        <v>17108206.64</v>
      </c>
      <c r="H164" s="151">
        <v>17043853.47</v>
      </c>
      <c r="I164" s="151"/>
    </row>
    <row r="167" spans="7:8" ht="12">
      <c r="G167" s="98"/>
      <c r="H167" s="98"/>
    </row>
  </sheetData>
  <sheetProtection/>
  <mergeCells count="16">
    <mergeCell ref="D10:D11"/>
    <mergeCell ref="B4:G4"/>
    <mergeCell ref="A10:A11"/>
    <mergeCell ref="F10:F11"/>
    <mergeCell ref="H10:H11"/>
    <mergeCell ref="I10:I11"/>
    <mergeCell ref="E10:E11"/>
    <mergeCell ref="B10:B11"/>
    <mergeCell ref="C10:C11"/>
    <mergeCell ref="G10:G11"/>
    <mergeCell ref="B8:I8"/>
    <mergeCell ref="B1:I1"/>
    <mergeCell ref="B2:I2"/>
    <mergeCell ref="B3:I3"/>
    <mergeCell ref="B5:G5"/>
    <mergeCell ref="B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2"/>
  <sheetViews>
    <sheetView zoomScaleSheetLayoutView="100" workbookViewId="0" topLeftCell="A1">
      <selection activeCell="A10" sqref="A10:H10"/>
    </sheetView>
  </sheetViews>
  <sheetFormatPr defaultColWidth="9.140625" defaultRowHeight="12.75"/>
  <cols>
    <col min="1" max="1" width="3.8515625" style="4" customWidth="1"/>
    <col min="2" max="2" width="0.13671875" style="4" customWidth="1"/>
    <col min="3" max="3" width="52.421875" style="4" customWidth="1"/>
    <col min="4" max="4" width="5.421875" style="4" customWidth="1"/>
    <col min="5" max="5" width="9.421875" style="4" bestFit="1" customWidth="1"/>
    <col min="6" max="6" width="5.00390625" style="4" customWidth="1"/>
    <col min="7" max="7" width="10.7109375" style="42" customWidth="1"/>
    <col min="8" max="8" width="12.140625" style="42" customWidth="1"/>
    <col min="9" max="9" width="12.57421875" style="42" customWidth="1"/>
    <col min="10" max="10" width="7.421875" style="28" customWidth="1"/>
    <col min="11" max="16384" width="9.140625" style="5" customWidth="1"/>
  </cols>
  <sheetData>
    <row r="1" spans="2:4" ht="1.5" customHeight="1">
      <c r="B1" s="183"/>
      <c r="C1" s="183"/>
      <c r="D1" s="183"/>
    </row>
    <row r="2" spans="2:4" ht="12" hidden="1">
      <c r="B2" s="183"/>
      <c r="C2" s="183"/>
      <c r="D2" s="183"/>
    </row>
    <row r="3" spans="2:4" ht="0.75" customHeight="1">
      <c r="B3" s="183"/>
      <c r="C3" s="183"/>
      <c r="D3" s="183"/>
    </row>
    <row r="4" spans="2:10" ht="12">
      <c r="B4" s="3"/>
      <c r="C4" s="3"/>
      <c r="D4" s="183" t="s">
        <v>185</v>
      </c>
      <c r="E4" s="183"/>
      <c r="F4" s="183"/>
      <c r="G4" s="183"/>
      <c r="H4" s="215"/>
      <c r="I4" s="215"/>
      <c r="J4" s="215"/>
    </row>
    <row r="5" spans="2:10" ht="12">
      <c r="B5" s="3"/>
      <c r="C5" s="3"/>
      <c r="D5" s="183" t="s">
        <v>376</v>
      </c>
      <c r="E5" s="183"/>
      <c r="F5" s="183"/>
      <c r="G5" s="183"/>
      <c r="H5" s="215"/>
      <c r="I5" s="215"/>
      <c r="J5" s="215"/>
    </row>
    <row r="6" spans="2:10" ht="12">
      <c r="B6" s="3"/>
      <c r="C6" s="3"/>
      <c r="D6" s="183" t="s">
        <v>106</v>
      </c>
      <c r="E6" s="183"/>
      <c r="F6" s="183"/>
      <c r="G6" s="183"/>
      <c r="H6" s="215"/>
      <c r="I6" s="215"/>
      <c r="J6" s="215"/>
    </row>
    <row r="7" spans="2:10" ht="12">
      <c r="B7" s="3"/>
      <c r="C7" s="3"/>
      <c r="D7" s="183" t="s">
        <v>404</v>
      </c>
      <c r="E7" s="183"/>
      <c r="F7" s="183"/>
      <c r="G7" s="183"/>
      <c r="H7" s="215"/>
      <c r="I7" s="215"/>
      <c r="J7" s="215"/>
    </row>
    <row r="8" spans="2:10" ht="0.75" customHeight="1" hidden="1">
      <c r="B8" s="3"/>
      <c r="C8" s="183"/>
      <c r="D8" s="183"/>
      <c r="E8" s="183"/>
      <c r="F8" s="183"/>
      <c r="G8" s="183"/>
      <c r="H8" s="144"/>
      <c r="I8" s="144"/>
      <c r="J8" s="46"/>
    </row>
    <row r="9" spans="2:10" ht="12" hidden="1">
      <c r="B9" s="3"/>
      <c r="C9" s="183"/>
      <c r="D9" s="183"/>
      <c r="E9" s="183"/>
      <c r="F9" s="183"/>
      <c r="G9" s="183"/>
      <c r="H9" s="144"/>
      <c r="I9" s="144"/>
      <c r="J9" s="46"/>
    </row>
    <row r="10" spans="1:8" ht="21" customHeight="1">
      <c r="A10" s="221" t="s">
        <v>375</v>
      </c>
      <c r="B10" s="221"/>
      <c r="C10" s="221"/>
      <c r="D10" s="221"/>
      <c r="E10" s="221"/>
      <c r="F10" s="221"/>
      <c r="G10" s="221"/>
      <c r="H10" s="221"/>
    </row>
    <row r="11" spans="1:3" ht="9.75" customHeight="1" hidden="1">
      <c r="A11" s="47"/>
      <c r="B11" s="47"/>
      <c r="C11" s="48"/>
    </row>
    <row r="12" spans="1:3" ht="23.25" customHeight="1">
      <c r="A12" s="47"/>
      <c r="B12" s="47"/>
      <c r="C12"/>
    </row>
    <row r="13" spans="1:10" ht="48" customHeight="1">
      <c r="A13" s="49" t="s">
        <v>9</v>
      </c>
      <c r="B13" s="50" t="s">
        <v>79</v>
      </c>
      <c r="C13" s="33" t="s">
        <v>135</v>
      </c>
      <c r="D13" s="49" t="s">
        <v>65</v>
      </c>
      <c r="E13" s="49" t="s">
        <v>136</v>
      </c>
      <c r="F13" s="49" t="s">
        <v>137</v>
      </c>
      <c r="G13" s="64" t="s">
        <v>108</v>
      </c>
      <c r="H13" s="64" t="s">
        <v>111</v>
      </c>
      <c r="I13" s="64" t="s">
        <v>110</v>
      </c>
      <c r="J13" s="38" t="s">
        <v>112</v>
      </c>
    </row>
    <row r="14" spans="1:10" ht="12" customHeight="1">
      <c r="A14" s="51"/>
      <c r="B14" s="51">
        <v>1</v>
      </c>
      <c r="C14" s="49">
        <v>1</v>
      </c>
      <c r="D14" s="49">
        <v>2</v>
      </c>
      <c r="E14" s="51">
        <v>3</v>
      </c>
      <c r="F14" s="51">
        <v>4</v>
      </c>
      <c r="G14" s="72">
        <v>5</v>
      </c>
      <c r="H14" s="72">
        <v>6</v>
      </c>
      <c r="I14" s="72">
        <v>7</v>
      </c>
      <c r="J14" s="52">
        <v>8</v>
      </c>
    </row>
    <row r="15" spans="1:10" s="6" customFormat="1" ht="14.25" customHeight="1">
      <c r="A15" s="51">
        <v>1</v>
      </c>
      <c r="B15" s="51">
        <v>804</v>
      </c>
      <c r="C15" s="49" t="s">
        <v>252</v>
      </c>
      <c r="D15" s="216"/>
      <c r="E15" s="216"/>
      <c r="F15" s="216"/>
      <c r="G15" s="143">
        <f>G17+G63+G76+G89+G109+G130+G135+G145+G152+G159</f>
        <v>8637218</v>
      </c>
      <c r="H15" s="143">
        <f>H17+H63+H76+H89+H109+H130+H135+H145+H152+H159</f>
        <v>17108206.64</v>
      </c>
      <c r="I15" s="143">
        <f>I17+I63+I76+I89+I109+I130+I135+I145+I152+I159</f>
        <v>17043853.47</v>
      </c>
      <c r="J15" s="150">
        <f>I15/H15*100</f>
        <v>99.623846196424</v>
      </c>
    </row>
    <row r="16" spans="1:10" ht="39.75" customHeight="1" hidden="1">
      <c r="A16" s="51">
        <v>2</v>
      </c>
      <c r="B16" s="51">
        <v>804</v>
      </c>
      <c r="C16" s="55"/>
      <c r="D16" s="56" t="s">
        <v>20</v>
      </c>
      <c r="E16" s="57"/>
      <c r="F16" s="57"/>
      <c r="G16" s="145">
        <f>G18+G24+G35+G41</f>
        <v>5561247.6</v>
      </c>
      <c r="H16" s="145">
        <f>H18+H24+H35+H41</f>
        <v>5806955.789999999</v>
      </c>
      <c r="I16" s="145">
        <f>I18+I24+I35+I41</f>
        <v>5746492.21</v>
      </c>
      <c r="J16" s="58">
        <f>J18+J24+J35+J41</f>
        <v>297.27657220961055</v>
      </c>
    </row>
    <row r="17" spans="1:10" ht="15" customHeight="1">
      <c r="A17" s="51">
        <v>2</v>
      </c>
      <c r="B17" s="51">
        <v>804</v>
      </c>
      <c r="C17" s="55" t="s">
        <v>11</v>
      </c>
      <c r="D17" s="146" t="s">
        <v>52</v>
      </c>
      <c r="E17" s="59"/>
      <c r="F17" s="59"/>
      <c r="G17" s="145">
        <f>G18+G24+G35+G41</f>
        <v>5561247.6</v>
      </c>
      <c r="H17" s="145">
        <f>H18+H24+H35+H41</f>
        <v>5806955.789999999</v>
      </c>
      <c r="I17" s="161">
        <f>I18+I24+I35+I41</f>
        <v>5746492.21</v>
      </c>
      <c r="J17" s="60">
        <f>I17/H17*100</f>
        <v>98.95877319913264</v>
      </c>
    </row>
    <row r="18" spans="1:10" ht="30.75" customHeight="1">
      <c r="A18" s="51">
        <v>3</v>
      </c>
      <c r="B18" s="51">
        <v>804</v>
      </c>
      <c r="C18" s="33" t="s">
        <v>84</v>
      </c>
      <c r="D18" s="56" t="s">
        <v>53</v>
      </c>
      <c r="E18" s="61"/>
      <c r="F18" s="56"/>
      <c r="G18" s="147">
        <f aca="true" t="shared" si="0" ref="G18:J19">G19</f>
        <v>949592</v>
      </c>
      <c r="H18" s="147">
        <f>H19</f>
        <v>980618</v>
      </c>
      <c r="I18" s="147">
        <f>I19</f>
        <v>980612.24</v>
      </c>
      <c r="J18" s="62">
        <f t="shared" si="0"/>
        <v>99.99941261530994</v>
      </c>
    </row>
    <row r="19" spans="1:10" ht="23.25" customHeight="1">
      <c r="A19" s="51">
        <v>4</v>
      </c>
      <c r="B19" s="51">
        <v>804</v>
      </c>
      <c r="C19" s="33" t="s">
        <v>128</v>
      </c>
      <c r="D19" s="56" t="s">
        <v>53</v>
      </c>
      <c r="E19" s="40">
        <v>9100000000</v>
      </c>
      <c r="F19" s="56"/>
      <c r="G19" s="145">
        <f t="shared" si="0"/>
        <v>949592</v>
      </c>
      <c r="H19" s="145">
        <f t="shared" si="0"/>
        <v>980618</v>
      </c>
      <c r="I19" s="145">
        <f t="shared" si="0"/>
        <v>980612.24</v>
      </c>
      <c r="J19" s="60">
        <f t="shared" si="0"/>
        <v>99.99941261530994</v>
      </c>
    </row>
    <row r="20" spans="1:10" ht="15" customHeight="1">
      <c r="A20" s="51">
        <v>5</v>
      </c>
      <c r="B20" s="51">
        <v>804</v>
      </c>
      <c r="C20" s="33" t="s">
        <v>129</v>
      </c>
      <c r="D20" s="56" t="s">
        <v>53</v>
      </c>
      <c r="E20" s="40">
        <v>9110000000</v>
      </c>
      <c r="F20" s="56"/>
      <c r="G20" s="145">
        <f aca="true" t="shared" si="1" ref="G20:J21">G21</f>
        <v>949592</v>
      </c>
      <c r="H20" s="145">
        <f t="shared" si="1"/>
        <v>980618</v>
      </c>
      <c r="I20" s="145">
        <f t="shared" si="1"/>
        <v>980612.24</v>
      </c>
      <c r="J20" s="60">
        <f t="shared" si="1"/>
        <v>99.99941261530994</v>
      </c>
    </row>
    <row r="21" spans="1:10" ht="51" customHeight="1">
      <c r="A21" s="51">
        <v>6</v>
      </c>
      <c r="B21" s="51">
        <v>804</v>
      </c>
      <c r="C21" s="33" t="s">
        <v>101</v>
      </c>
      <c r="D21" s="56" t="s">
        <v>53</v>
      </c>
      <c r="E21" s="40">
        <v>9110080210</v>
      </c>
      <c r="F21" s="56"/>
      <c r="G21" s="145">
        <f t="shared" si="1"/>
        <v>949592</v>
      </c>
      <c r="H21" s="145">
        <f t="shared" si="1"/>
        <v>980618</v>
      </c>
      <c r="I21" s="145">
        <f t="shared" si="1"/>
        <v>980612.24</v>
      </c>
      <c r="J21" s="60">
        <f t="shared" si="1"/>
        <v>99.99941261530994</v>
      </c>
    </row>
    <row r="22" spans="1:10" ht="51" customHeight="1">
      <c r="A22" s="51">
        <v>7</v>
      </c>
      <c r="B22" s="51">
        <v>804</v>
      </c>
      <c r="C22" s="33" t="s">
        <v>102</v>
      </c>
      <c r="D22" s="56" t="s">
        <v>53</v>
      </c>
      <c r="E22" s="40">
        <v>9110080210</v>
      </c>
      <c r="F22" s="49">
        <v>100</v>
      </c>
      <c r="G22" s="145">
        <f>+G23</f>
        <v>949592</v>
      </c>
      <c r="H22" s="145">
        <f>+H23</f>
        <v>980618</v>
      </c>
      <c r="I22" s="145">
        <f>+I23</f>
        <v>980612.24</v>
      </c>
      <c r="J22" s="60">
        <f>+J23</f>
        <v>99.99941261530994</v>
      </c>
    </row>
    <row r="23" spans="1:10" ht="24.75" customHeight="1">
      <c r="A23" s="51">
        <v>8</v>
      </c>
      <c r="B23" s="51">
        <v>804</v>
      </c>
      <c r="C23" s="33" t="s">
        <v>103</v>
      </c>
      <c r="D23" s="56" t="s">
        <v>53</v>
      </c>
      <c r="E23" s="40">
        <v>9110080210</v>
      </c>
      <c r="F23" s="49">
        <v>120</v>
      </c>
      <c r="G23" s="145">
        <v>949592</v>
      </c>
      <c r="H23" s="145">
        <v>980618</v>
      </c>
      <c r="I23" s="145">
        <v>980612.24</v>
      </c>
      <c r="J23" s="60">
        <f>I23/H23*100</f>
        <v>99.99941261530994</v>
      </c>
    </row>
    <row r="24" spans="1:10" ht="27" customHeight="1">
      <c r="A24" s="51">
        <v>9</v>
      </c>
      <c r="B24" s="51">
        <v>804</v>
      </c>
      <c r="C24" s="33" t="s">
        <v>85</v>
      </c>
      <c r="D24" s="56" t="s">
        <v>54</v>
      </c>
      <c r="E24" s="40"/>
      <c r="F24" s="56"/>
      <c r="G24" s="145">
        <f aca="true" t="shared" si="2" ref="G24:J26">G25</f>
        <v>3916170.6</v>
      </c>
      <c r="H24" s="145">
        <f t="shared" si="2"/>
        <v>3999814.35</v>
      </c>
      <c r="I24" s="145">
        <f t="shared" si="2"/>
        <v>3953216.96</v>
      </c>
      <c r="J24" s="60">
        <f t="shared" si="2"/>
        <v>98.83501117995638</v>
      </c>
    </row>
    <row r="25" spans="1:10" ht="12.75" customHeight="1">
      <c r="A25" s="51">
        <v>10</v>
      </c>
      <c r="B25" s="51">
        <v>804</v>
      </c>
      <c r="C25" s="33" t="s">
        <v>104</v>
      </c>
      <c r="D25" s="56" t="s">
        <v>54</v>
      </c>
      <c r="E25" s="40">
        <v>8100000000</v>
      </c>
      <c r="F25" s="56"/>
      <c r="G25" s="145">
        <f t="shared" si="2"/>
        <v>3916170.6</v>
      </c>
      <c r="H25" s="145">
        <f t="shared" si="2"/>
        <v>3999814.35</v>
      </c>
      <c r="I25" s="145">
        <f t="shared" si="2"/>
        <v>3953216.96</v>
      </c>
      <c r="J25" s="60">
        <f t="shared" si="2"/>
        <v>98.83501117995638</v>
      </c>
    </row>
    <row r="26" spans="1:10" ht="17.25" customHeight="1">
      <c r="A26" s="51">
        <v>11</v>
      </c>
      <c r="B26" s="51">
        <v>804</v>
      </c>
      <c r="C26" s="33" t="s">
        <v>232</v>
      </c>
      <c r="D26" s="56" t="s">
        <v>54</v>
      </c>
      <c r="E26" s="40">
        <v>8110000000</v>
      </c>
      <c r="F26" s="56"/>
      <c r="G26" s="145">
        <f>G27</f>
        <v>3916170.6</v>
      </c>
      <c r="H26" s="145">
        <f t="shared" si="2"/>
        <v>3999814.35</v>
      </c>
      <c r="I26" s="145">
        <f t="shared" si="2"/>
        <v>3953216.96</v>
      </c>
      <c r="J26" s="60">
        <f>I26/H26*100</f>
        <v>98.83501117995638</v>
      </c>
    </row>
    <row r="27" spans="1:10" ht="39" customHeight="1">
      <c r="A27" s="51">
        <v>12</v>
      </c>
      <c r="B27" s="51">
        <v>804</v>
      </c>
      <c r="C27" s="33" t="s">
        <v>105</v>
      </c>
      <c r="D27" s="56" t="s">
        <v>54</v>
      </c>
      <c r="E27" s="40">
        <v>8110080210</v>
      </c>
      <c r="F27" s="49"/>
      <c r="G27" s="145">
        <f>G28+G31+G33</f>
        <v>3916170.6</v>
      </c>
      <c r="H27" s="145">
        <f>H28+H31+H33</f>
        <v>3999814.35</v>
      </c>
      <c r="I27" s="145">
        <f>I28+I31+I33</f>
        <v>3953216.96</v>
      </c>
      <c r="J27" s="60">
        <f>I27/H27*100</f>
        <v>98.83501117995638</v>
      </c>
    </row>
    <row r="28" spans="1:10" ht="1.5" customHeight="1">
      <c r="A28" s="212">
        <v>13</v>
      </c>
      <c r="B28" s="212">
        <v>804</v>
      </c>
      <c r="C28" s="220" t="s">
        <v>102</v>
      </c>
      <c r="D28" s="213" t="s">
        <v>54</v>
      </c>
      <c r="E28" s="214">
        <v>8110080210</v>
      </c>
      <c r="F28" s="216">
        <v>100</v>
      </c>
      <c r="G28" s="217">
        <f>+G30</f>
        <v>3702821</v>
      </c>
      <c r="H28" s="217">
        <f>H30</f>
        <v>3368225</v>
      </c>
      <c r="I28" s="217">
        <f>+I30</f>
        <v>3351024.02</v>
      </c>
      <c r="J28" s="223">
        <f>+J30</f>
        <v>94.3499881364091</v>
      </c>
    </row>
    <row r="29" spans="1:10" ht="51.75" customHeight="1">
      <c r="A29" s="212"/>
      <c r="B29" s="212"/>
      <c r="C29" s="220"/>
      <c r="D29" s="213"/>
      <c r="E29" s="214"/>
      <c r="F29" s="216"/>
      <c r="G29" s="217"/>
      <c r="H29" s="217"/>
      <c r="I29" s="217"/>
      <c r="J29" s="223"/>
    </row>
    <row r="30" spans="1:10" ht="23.25" customHeight="1">
      <c r="A30" s="51">
        <v>14</v>
      </c>
      <c r="B30" s="51">
        <v>804</v>
      </c>
      <c r="C30" s="33" t="s">
        <v>103</v>
      </c>
      <c r="D30" s="56" t="s">
        <v>54</v>
      </c>
      <c r="E30" s="40">
        <v>8110080210</v>
      </c>
      <c r="F30" s="49">
        <v>120</v>
      </c>
      <c r="G30" s="149">
        <v>3702821</v>
      </c>
      <c r="H30" s="145">
        <v>3368225</v>
      </c>
      <c r="I30" s="145">
        <v>3351024.02</v>
      </c>
      <c r="J30" s="60">
        <f>J31</f>
        <v>94.3499881364091</v>
      </c>
    </row>
    <row r="31" spans="1:10" ht="27" customHeight="1">
      <c r="A31" s="212">
        <v>15</v>
      </c>
      <c r="B31" s="51">
        <v>804</v>
      </c>
      <c r="C31" s="33" t="s">
        <v>113</v>
      </c>
      <c r="D31" s="56" t="s">
        <v>54</v>
      </c>
      <c r="E31" s="40">
        <v>8110080210</v>
      </c>
      <c r="F31" s="49">
        <v>200</v>
      </c>
      <c r="G31" s="145">
        <v>178849.6</v>
      </c>
      <c r="H31" s="145">
        <f>+H32</f>
        <v>520289.35</v>
      </c>
      <c r="I31" s="145">
        <f>+I32</f>
        <v>490892.94</v>
      </c>
      <c r="J31" s="60">
        <f>I31/H31*100</f>
        <v>94.3499881364091</v>
      </c>
    </row>
    <row r="32" spans="1:10" ht="24.75" customHeight="1">
      <c r="A32" s="212"/>
      <c r="B32" s="51">
        <v>804</v>
      </c>
      <c r="C32" s="33" t="s">
        <v>114</v>
      </c>
      <c r="D32" s="56" t="s">
        <v>54</v>
      </c>
      <c r="E32" s="40">
        <v>8110080210</v>
      </c>
      <c r="F32" s="49">
        <v>240</v>
      </c>
      <c r="G32" s="149">
        <v>178849.6</v>
      </c>
      <c r="H32" s="145">
        <v>520289.35</v>
      </c>
      <c r="I32" s="145">
        <v>490892.94</v>
      </c>
      <c r="J32" s="60">
        <f>I32/H32*100</f>
        <v>94.3499881364091</v>
      </c>
    </row>
    <row r="33" spans="1:10" ht="14.25" customHeight="1">
      <c r="A33" s="51">
        <v>16</v>
      </c>
      <c r="B33" s="51">
        <v>804</v>
      </c>
      <c r="C33" s="33" t="s">
        <v>117</v>
      </c>
      <c r="D33" s="56" t="s">
        <v>54</v>
      </c>
      <c r="E33" s="40">
        <v>8110080210</v>
      </c>
      <c r="F33" s="49">
        <v>800</v>
      </c>
      <c r="G33" s="145">
        <f>G34</f>
        <v>34500</v>
      </c>
      <c r="H33" s="145">
        <f>H34</f>
        <v>111300</v>
      </c>
      <c r="I33" s="145">
        <f>I34</f>
        <v>111300</v>
      </c>
      <c r="J33" s="60">
        <f>J34</f>
        <v>100</v>
      </c>
    </row>
    <row r="34" spans="1:10" ht="12.75" customHeight="1">
      <c r="A34" s="51">
        <v>17</v>
      </c>
      <c r="B34" s="51">
        <v>804</v>
      </c>
      <c r="C34" s="33" t="s">
        <v>127</v>
      </c>
      <c r="D34" s="56" t="s">
        <v>54</v>
      </c>
      <c r="E34" s="40">
        <v>8110080210</v>
      </c>
      <c r="F34" s="49">
        <v>850</v>
      </c>
      <c r="G34" s="145">
        <f>'прил 5'!F146</f>
        <v>34500</v>
      </c>
      <c r="H34" s="145">
        <v>111300</v>
      </c>
      <c r="I34" s="145">
        <v>111300</v>
      </c>
      <c r="J34" s="60">
        <f>I34/H34*100</f>
        <v>100</v>
      </c>
    </row>
    <row r="35" spans="1:10" ht="13.5" customHeight="1">
      <c r="A35" s="51">
        <v>18</v>
      </c>
      <c r="B35" s="51">
        <v>804</v>
      </c>
      <c r="C35" s="33" t="s">
        <v>14</v>
      </c>
      <c r="D35" s="146" t="s">
        <v>55</v>
      </c>
      <c r="E35" s="63"/>
      <c r="F35" s="64"/>
      <c r="G35" s="145">
        <f aca="true" t="shared" si="3" ref="G35:J37">G36</f>
        <v>1000</v>
      </c>
      <c r="H35" s="145">
        <f t="shared" si="3"/>
        <v>1000</v>
      </c>
      <c r="I35" s="145">
        <f t="shared" si="3"/>
        <v>0</v>
      </c>
      <c r="J35" s="60">
        <f t="shared" si="3"/>
        <v>0</v>
      </c>
    </row>
    <row r="36" spans="1:10" ht="23.25" customHeight="1">
      <c r="A36" s="51">
        <v>19</v>
      </c>
      <c r="B36" s="51">
        <v>804</v>
      </c>
      <c r="C36" s="33" t="s">
        <v>104</v>
      </c>
      <c r="D36" s="56" t="s">
        <v>55</v>
      </c>
      <c r="E36" s="40">
        <v>8100000000</v>
      </c>
      <c r="F36" s="49"/>
      <c r="G36" s="145">
        <f t="shared" si="3"/>
        <v>1000</v>
      </c>
      <c r="H36" s="145">
        <f t="shared" si="3"/>
        <v>1000</v>
      </c>
      <c r="I36" s="145">
        <f t="shared" si="3"/>
        <v>0</v>
      </c>
      <c r="J36" s="60">
        <f t="shared" si="3"/>
        <v>0</v>
      </c>
    </row>
    <row r="37" spans="1:10" ht="18.75" customHeight="1">
      <c r="A37" s="51">
        <v>20</v>
      </c>
      <c r="B37" s="51">
        <v>804</v>
      </c>
      <c r="C37" s="33" t="s">
        <v>232</v>
      </c>
      <c r="D37" s="56" t="s">
        <v>55</v>
      </c>
      <c r="E37" s="40">
        <v>8110000000</v>
      </c>
      <c r="F37" s="49"/>
      <c r="G37" s="145">
        <f t="shared" si="3"/>
        <v>1000</v>
      </c>
      <c r="H37" s="145">
        <f t="shared" si="3"/>
        <v>1000</v>
      </c>
      <c r="I37" s="145">
        <f t="shared" si="3"/>
        <v>0</v>
      </c>
      <c r="J37" s="60">
        <f t="shared" si="3"/>
        <v>0</v>
      </c>
    </row>
    <row r="38" spans="1:10" ht="44.25" customHeight="1">
      <c r="A38" s="51">
        <v>21</v>
      </c>
      <c r="B38" s="51">
        <v>804</v>
      </c>
      <c r="C38" s="33" t="s">
        <v>251</v>
      </c>
      <c r="D38" s="56" t="s">
        <v>55</v>
      </c>
      <c r="E38" s="40">
        <v>8110080050</v>
      </c>
      <c r="F38" s="56"/>
      <c r="G38" s="145">
        <v>1000</v>
      </c>
      <c r="H38" s="145">
        <v>1000</v>
      </c>
      <c r="I38" s="145">
        <f>I39</f>
        <v>0</v>
      </c>
      <c r="J38" s="60">
        <f>I38/H38*100</f>
        <v>0</v>
      </c>
    </row>
    <row r="39" spans="1:10" ht="18.75" customHeight="1">
      <c r="A39" s="51">
        <v>22</v>
      </c>
      <c r="B39" s="51">
        <v>804</v>
      </c>
      <c r="C39" s="33" t="s">
        <v>117</v>
      </c>
      <c r="D39" s="56" t="s">
        <v>55</v>
      </c>
      <c r="E39" s="40">
        <v>8110080050</v>
      </c>
      <c r="F39" s="56" t="s">
        <v>116</v>
      </c>
      <c r="G39" s="145">
        <v>1000</v>
      </c>
      <c r="H39" s="145">
        <v>1000</v>
      </c>
      <c r="I39" s="145">
        <f>I40</f>
        <v>0</v>
      </c>
      <c r="J39" s="60">
        <f>I39/H39*100</f>
        <v>0</v>
      </c>
    </row>
    <row r="40" spans="1:10" ht="15.75" customHeight="1">
      <c r="A40" s="51">
        <v>23</v>
      </c>
      <c r="B40" s="51">
        <v>804</v>
      </c>
      <c r="C40" s="33" t="s">
        <v>119</v>
      </c>
      <c r="D40" s="56" t="s">
        <v>55</v>
      </c>
      <c r="E40" s="40">
        <v>8110080050</v>
      </c>
      <c r="F40" s="56" t="s">
        <v>118</v>
      </c>
      <c r="G40" s="145">
        <v>1000</v>
      </c>
      <c r="H40" s="145">
        <v>1000</v>
      </c>
      <c r="I40" s="145">
        <v>0</v>
      </c>
      <c r="J40" s="60">
        <f>I40/H40*100</f>
        <v>0</v>
      </c>
    </row>
    <row r="41" spans="1:10" ht="15.75" customHeight="1">
      <c r="A41" s="51">
        <v>24</v>
      </c>
      <c r="B41" s="51">
        <v>804</v>
      </c>
      <c r="C41" s="65" t="s">
        <v>179</v>
      </c>
      <c r="D41" s="146" t="s">
        <v>56</v>
      </c>
      <c r="E41" s="63"/>
      <c r="F41" s="64"/>
      <c r="G41" s="147">
        <f>G42+G52</f>
        <v>694485</v>
      </c>
      <c r="H41" s="164">
        <f>H42+H52</f>
        <v>825523.44</v>
      </c>
      <c r="I41" s="164">
        <f>I42+I52</f>
        <v>812663.0099999999</v>
      </c>
      <c r="J41" s="62">
        <f>I41/H41*100</f>
        <v>98.44214841434423</v>
      </c>
    </row>
    <row r="42" spans="1:10" ht="38.25" customHeight="1">
      <c r="A42" s="51">
        <v>25</v>
      </c>
      <c r="B42" s="51"/>
      <c r="C42" s="33" t="s">
        <v>244</v>
      </c>
      <c r="D42" s="56" t="s">
        <v>56</v>
      </c>
      <c r="E42" s="40">
        <v>100000000</v>
      </c>
      <c r="F42" s="49"/>
      <c r="G42" s="145">
        <f>G43</f>
        <v>687223</v>
      </c>
      <c r="H42" s="145">
        <f>H43</f>
        <v>659024.44</v>
      </c>
      <c r="I42" s="145">
        <f>I43</f>
        <v>652885.0099999999</v>
      </c>
      <c r="J42" s="60">
        <f>J43</f>
        <v>99.06840632496117</v>
      </c>
    </row>
    <row r="43" spans="1:10" ht="21" customHeight="1">
      <c r="A43" s="51">
        <v>26</v>
      </c>
      <c r="B43" s="51"/>
      <c r="C43" s="33" t="s">
        <v>250</v>
      </c>
      <c r="D43" s="56" t="s">
        <v>56</v>
      </c>
      <c r="E43" s="40">
        <v>110000000</v>
      </c>
      <c r="F43" s="49"/>
      <c r="G43" s="145">
        <f>G44+G49</f>
        <v>687223</v>
      </c>
      <c r="H43" s="163">
        <f>H44+H49</f>
        <v>659024.44</v>
      </c>
      <c r="I43" s="163">
        <f>I44+I49</f>
        <v>652885.0099999999</v>
      </c>
      <c r="J43" s="60">
        <f>I43/H43*100</f>
        <v>99.06840632496117</v>
      </c>
    </row>
    <row r="44" spans="1:10" ht="60" customHeight="1">
      <c r="A44" s="51">
        <v>27</v>
      </c>
      <c r="B44" s="51"/>
      <c r="C44" s="33" t="s">
        <v>253</v>
      </c>
      <c r="D44" s="56" t="s">
        <v>56</v>
      </c>
      <c r="E44" s="40">
        <v>110081010</v>
      </c>
      <c r="F44" s="49"/>
      <c r="G44" s="145">
        <f aca="true" t="shared" si="4" ref="G44:J45">G45</f>
        <v>658287</v>
      </c>
      <c r="H44" s="145">
        <f t="shared" si="4"/>
        <v>629187</v>
      </c>
      <c r="I44" s="145">
        <f t="shared" si="4"/>
        <v>623047.57</v>
      </c>
      <c r="J44" s="60">
        <f t="shared" si="4"/>
        <v>99.02422809117162</v>
      </c>
    </row>
    <row r="45" spans="1:10" ht="53.25" customHeight="1">
      <c r="A45" s="51">
        <v>28</v>
      </c>
      <c r="B45" s="51"/>
      <c r="C45" s="33" t="s">
        <v>102</v>
      </c>
      <c r="D45" s="56" t="s">
        <v>56</v>
      </c>
      <c r="E45" s="40">
        <v>110081010</v>
      </c>
      <c r="F45" s="49">
        <v>100</v>
      </c>
      <c r="G45" s="145">
        <f t="shared" si="4"/>
        <v>658287</v>
      </c>
      <c r="H45" s="145">
        <f t="shared" si="4"/>
        <v>629187</v>
      </c>
      <c r="I45" s="145">
        <f t="shared" si="4"/>
        <v>623047.57</v>
      </c>
      <c r="J45" s="60">
        <f t="shared" si="4"/>
        <v>99.02422809117162</v>
      </c>
    </row>
    <row r="46" spans="1:10" ht="24" customHeight="1">
      <c r="A46" s="51">
        <v>29</v>
      </c>
      <c r="B46" s="51"/>
      <c r="C46" s="33" t="s">
        <v>103</v>
      </c>
      <c r="D46" s="56" t="s">
        <v>56</v>
      </c>
      <c r="E46" s="40">
        <v>110081010</v>
      </c>
      <c r="F46" s="49">
        <v>120</v>
      </c>
      <c r="G46" s="145">
        <v>658287</v>
      </c>
      <c r="H46" s="145">
        <v>629187</v>
      </c>
      <c r="I46" s="145">
        <v>623047.57</v>
      </c>
      <c r="J46" s="60">
        <f>I46/H46*100</f>
        <v>99.02422809117162</v>
      </c>
    </row>
    <row r="47" spans="1:10" ht="27" customHeight="1">
      <c r="A47" s="51">
        <v>30</v>
      </c>
      <c r="B47" s="51"/>
      <c r="C47" s="148" t="s">
        <v>319</v>
      </c>
      <c r="D47" s="146" t="s">
        <v>56</v>
      </c>
      <c r="E47" s="63">
        <v>110081010</v>
      </c>
      <c r="F47" s="64">
        <v>240</v>
      </c>
      <c r="G47" s="145">
        <v>0</v>
      </c>
      <c r="H47" s="145">
        <v>0</v>
      </c>
      <c r="I47" s="145">
        <v>0</v>
      </c>
      <c r="J47" s="60" t="e">
        <f aca="true" t="shared" si="5" ref="J47:J57">I47/H47*100</f>
        <v>#DIV/0!</v>
      </c>
    </row>
    <row r="48" spans="1:10" ht="27" customHeight="1">
      <c r="A48" s="51">
        <v>31</v>
      </c>
      <c r="B48" s="51"/>
      <c r="C48" s="33" t="s">
        <v>114</v>
      </c>
      <c r="D48" s="146" t="s">
        <v>56</v>
      </c>
      <c r="E48" s="63">
        <v>110081010</v>
      </c>
      <c r="F48" s="64">
        <v>240</v>
      </c>
      <c r="G48" s="145">
        <v>0</v>
      </c>
      <c r="H48" s="145">
        <v>0</v>
      </c>
      <c r="I48" s="145">
        <v>0</v>
      </c>
      <c r="J48" s="60" t="e">
        <f t="shared" si="5"/>
        <v>#DIV/0!</v>
      </c>
    </row>
    <row r="49" spans="1:10" ht="57" customHeight="1">
      <c r="A49" s="51">
        <v>32</v>
      </c>
      <c r="B49" s="51"/>
      <c r="C49" s="33" t="s">
        <v>254</v>
      </c>
      <c r="D49" s="56" t="s">
        <v>56</v>
      </c>
      <c r="E49" s="40">
        <v>110081060</v>
      </c>
      <c r="F49" s="49"/>
      <c r="G49" s="145">
        <f aca="true" t="shared" si="6" ref="G49:I50">G50</f>
        <v>28936</v>
      </c>
      <c r="H49" s="145">
        <f t="shared" si="6"/>
        <v>29837.44</v>
      </c>
      <c r="I49" s="145">
        <f t="shared" si="6"/>
        <v>29837.44</v>
      </c>
      <c r="J49" s="60">
        <f t="shared" si="5"/>
        <v>100</v>
      </c>
    </row>
    <row r="50" spans="1:10" ht="55.5" customHeight="1">
      <c r="A50" s="51">
        <v>33</v>
      </c>
      <c r="B50" s="51"/>
      <c r="C50" s="33" t="s">
        <v>102</v>
      </c>
      <c r="D50" s="56" t="s">
        <v>56</v>
      </c>
      <c r="E50" s="40">
        <v>110081060</v>
      </c>
      <c r="F50" s="49">
        <v>100</v>
      </c>
      <c r="G50" s="145">
        <f t="shared" si="6"/>
        <v>28936</v>
      </c>
      <c r="H50" s="145">
        <v>29837.44</v>
      </c>
      <c r="I50" s="145">
        <v>29837.44</v>
      </c>
      <c r="J50" s="60">
        <f t="shared" si="5"/>
        <v>100</v>
      </c>
    </row>
    <row r="51" spans="1:10" ht="27" customHeight="1">
      <c r="A51" s="51">
        <v>34</v>
      </c>
      <c r="B51" s="51"/>
      <c r="C51" s="33" t="s">
        <v>103</v>
      </c>
      <c r="D51" s="56" t="s">
        <v>56</v>
      </c>
      <c r="E51" s="40">
        <v>110081060</v>
      </c>
      <c r="F51" s="49">
        <v>120</v>
      </c>
      <c r="G51" s="145">
        <v>28936</v>
      </c>
      <c r="H51" s="161">
        <v>29837.44</v>
      </c>
      <c r="I51" s="161">
        <v>29837.44</v>
      </c>
      <c r="J51" s="60">
        <f t="shared" si="5"/>
        <v>100</v>
      </c>
    </row>
    <row r="52" spans="1:10" ht="22.5" customHeight="1">
      <c r="A52" s="51">
        <v>35</v>
      </c>
      <c r="B52" s="51">
        <v>804</v>
      </c>
      <c r="C52" s="33" t="s">
        <v>120</v>
      </c>
      <c r="D52" s="56" t="s">
        <v>56</v>
      </c>
      <c r="E52" s="40">
        <v>8100000000</v>
      </c>
      <c r="F52" s="49"/>
      <c r="G52" s="161">
        <f>+G53</f>
        <v>7262</v>
      </c>
      <c r="H52" s="161">
        <f>+H53</f>
        <v>166499</v>
      </c>
      <c r="I52" s="161">
        <f>+I53</f>
        <v>159778</v>
      </c>
      <c r="J52" s="60">
        <f t="shared" si="5"/>
        <v>95.96333911915387</v>
      </c>
    </row>
    <row r="53" spans="1:10" ht="19.5" customHeight="1">
      <c r="A53" s="51">
        <v>36</v>
      </c>
      <c r="B53" s="51">
        <v>804</v>
      </c>
      <c r="C53" s="33" t="s">
        <v>232</v>
      </c>
      <c r="D53" s="56" t="s">
        <v>56</v>
      </c>
      <c r="E53" s="40">
        <v>8110000000</v>
      </c>
      <c r="F53" s="49"/>
      <c r="G53" s="161">
        <f>+G54</f>
        <v>7262</v>
      </c>
      <c r="H53" s="161">
        <f>H55+H58</f>
        <v>166499</v>
      </c>
      <c r="I53" s="161">
        <f>I55+I58</f>
        <v>159778</v>
      </c>
      <c r="J53" s="60">
        <f t="shared" si="5"/>
        <v>95.96333911915387</v>
      </c>
    </row>
    <row r="54" spans="1:10" ht="0.75" customHeight="1" hidden="1">
      <c r="A54" s="212">
        <v>61</v>
      </c>
      <c r="B54" s="212">
        <v>804</v>
      </c>
      <c r="C54" s="220" t="s">
        <v>249</v>
      </c>
      <c r="D54" s="213" t="s">
        <v>56</v>
      </c>
      <c r="E54" s="214">
        <v>8110075140</v>
      </c>
      <c r="F54" s="216"/>
      <c r="G54" s="161">
        <f>+G55</f>
        <v>7262</v>
      </c>
      <c r="H54" s="161">
        <f aca="true" t="shared" si="7" ref="H54:I56">+H55</f>
        <v>7499</v>
      </c>
      <c r="I54" s="161">
        <f t="shared" si="7"/>
        <v>778</v>
      </c>
      <c r="J54" s="60">
        <f t="shared" si="5"/>
        <v>10.374716628883851</v>
      </c>
    </row>
    <row r="55" spans="1:10" ht="54.75" customHeight="1">
      <c r="A55" s="212"/>
      <c r="B55" s="212"/>
      <c r="C55" s="220"/>
      <c r="D55" s="213"/>
      <c r="E55" s="214"/>
      <c r="F55" s="216"/>
      <c r="G55" s="161">
        <f>+G56</f>
        <v>7262</v>
      </c>
      <c r="H55" s="161">
        <f t="shared" si="7"/>
        <v>7499</v>
      </c>
      <c r="I55" s="161">
        <f t="shared" si="7"/>
        <v>778</v>
      </c>
      <c r="J55" s="60">
        <f t="shared" si="5"/>
        <v>10.374716628883851</v>
      </c>
    </row>
    <row r="56" spans="1:10" ht="28.5" customHeight="1">
      <c r="A56" s="66" t="s">
        <v>334</v>
      </c>
      <c r="B56" s="66" t="s">
        <v>76</v>
      </c>
      <c r="C56" s="33" t="s">
        <v>113</v>
      </c>
      <c r="D56" s="56" t="s">
        <v>56</v>
      </c>
      <c r="E56" s="40">
        <v>8110075140</v>
      </c>
      <c r="F56" s="56" t="s">
        <v>121</v>
      </c>
      <c r="G56" s="145">
        <f>+G57</f>
        <v>7262</v>
      </c>
      <c r="H56" s="145">
        <f t="shared" si="7"/>
        <v>7499</v>
      </c>
      <c r="I56" s="145">
        <f t="shared" si="7"/>
        <v>778</v>
      </c>
      <c r="J56" s="60">
        <f t="shared" si="5"/>
        <v>10.374716628883851</v>
      </c>
    </row>
    <row r="57" spans="1:10" ht="26.25" customHeight="1">
      <c r="A57" s="66" t="s">
        <v>335</v>
      </c>
      <c r="B57" s="66" t="s">
        <v>76</v>
      </c>
      <c r="C57" s="33" t="s">
        <v>114</v>
      </c>
      <c r="D57" s="56" t="s">
        <v>56</v>
      </c>
      <c r="E57" s="40">
        <v>8110075140</v>
      </c>
      <c r="F57" s="56" t="s">
        <v>97</v>
      </c>
      <c r="G57" s="145">
        <v>7262</v>
      </c>
      <c r="H57" s="145">
        <v>7499</v>
      </c>
      <c r="I57" s="145">
        <v>778</v>
      </c>
      <c r="J57" s="60">
        <f t="shared" si="5"/>
        <v>10.374716628883851</v>
      </c>
    </row>
    <row r="58" spans="1:10" ht="26.25" customHeight="1">
      <c r="A58" s="66" t="s">
        <v>325</v>
      </c>
      <c r="B58" s="66"/>
      <c r="C58" s="33" t="s">
        <v>120</v>
      </c>
      <c r="D58" s="56" t="s">
        <v>56</v>
      </c>
      <c r="E58" s="40">
        <v>8100000000</v>
      </c>
      <c r="F58" s="56"/>
      <c r="G58" s="161">
        <v>0</v>
      </c>
      <c r="H58" s="161">
        <v>159000</v>
      </c>
      <c r="I58" s="161">
        <v>159000</v>
      </c>
      <c r="J58" s="60">
        <v>100</v>
      </c>
    </row>
    <row r="59" spans="1:10" ht="26.25" customHeight="1">
      <c r="A59" s="66" t="s">
        <v>203</v>
      </c>
      <c r="B59" s="66"/>
      <c r="C59" s="33" t="s">
        <v>232</v>
      </c>
      <c r="D59" s="56" t="s">
        <v>56</v>
      </c>
      <c r="E59" s="40">
        <v>8110000000</v>
      </c>
      <c r="F59" s="56"/>
      <c r="G59" s="161">
        <v>0</v>
      </c>
      <c r="H59" s="161">
        <v>159000</v>
      </c>
      <c r="I59" s="161">
        <v>159000</v>
      </c>
      <c r="J59" s="60">
        <v>100</v>
      </c>
    </row>
    <row r="60" spans="1:10" ht="55.5" customHeight="1">
      <c r="A60" s="66" t="s">
        <v>389</v>
      </c>
      <c r="B60" s="66"/>
      <c r="C60" s="148" t="s">
        <v>373</v>
      </c>
      <c r="D60" s="56" t="s">
        <v>56</v>
      </c>
      <c r="E60" s="40">
        <f>E61</f>
        <v>8110080850</v>
      </c>
      <c r="F60" s="56" t="s">
        <v>38</v>
      </c>
      <c r="G60" s="161">
        <v>0</v>
      </c>
      <c r="H60" s="161">
        <v>159000</v>
      </c>
      <c r="I60" s="161">
        <v>159000</v>
      </c>
      <c r="J60" s="60">
        <v>100</v>
      </c>
    </row>
    <row r="61" spans="1:10" ht="26.25" customHeight="1">
      <c r="A61" s="66" t="s">
        <v>326</v>
      </c>
      <c r="B61" s="66"/>
      <c r="C61" s="33" t="s">
        <v>113</v>
      </c>
      <c r="D61" s="56" t="s">
        <v>56</v>
      </c>
      <c r="E61" s="40">
        <f>E62</f>
        <v>8110080850</v>
      </c>
      <c r="F61" s="56" t="s">
        <v>121</v>
      </c>
      <c r="G61" s="161">
        <v>0</v>
      </c>
      <c r="H61" s="161">
        <v>159000</v>
      </c>
      <c r="I61" s="161">
        <v>159000</v>
      </c>
      <c r="J61" s="60">
        <v>100</v>
      </c>
    </row>
    <row r="62" spans="1:10" ht="26.25" customHeight="1">
      <c r="A62" s="66" t="s">
        <v>327</v>
      </c>
      <c r="B62" s="66"/>
      <c r="C62" s="33" t="s">
        <v>114</v>
      </c>
      <c r="D62" s="56" t="s">
        <v>56</v>
      </c>
      <c r="E62" s="40">
        <v>8110080850</v>
      </c>
      <c r="F62" s="56" t="s">
        <v>97</v>
      </c>
      <c r="G62" s="161">
        <v>0</v>
      </c>
      <c r="H62" s="161">
        <v>159000</v>
      </c>
      <c r="I62" s="161">
        <v>159000</v>
      </c>
      <c r="J62" s="60">
        <v>100</v>
      </c>
    </row>
    <row r="63" spans="1:10" ht="15" customHeight="1">
      <c r="A63" s="51">
        <v>44</v>
      </c>
      <c r="B63" s="51">
        <v>804</v>
      </c>
      <c r="C63" s="49" t="s">
        <v>180</v>
      </c>
      <c r="D63" s="146" t="s">
        <v>57</v>
      </c>
      <c r="E63" s="67"/>
      <c r="F63" s="68"/>
      <c r="G63" s="145">
        <f>G64</f>
        <v>140920</v>
      </c>
      <c r="H63" s="145">
        <f>H64</f>
        <v>150597.3</v>
      </c>
      <c r="I63" s="145">
        <f>I64</f>
        <v>150597.3</v>
      </c>
      <c r="J63" s="60">
        <f>J64</f>
        <v>100</v>
      </c>
    </row>
    <row r="64" spans="1:10" ht="18" customHeight="1">
      <c r="A64" s="212">
        <v>45</v>
      </c>
      <c r="B64" s="51">
        <v>804</v>
      </c>
      <c r="C64" s="33" t="s">
        <v>16</v>
      </c>
      <c r="D64" s="56" t="s">
        <v>58</v>
      </c>
      <c r="E64" s="69"/>
      <c r="F64" s="49"/>
      <c r="G64" s="145">
        <f>+G69</f>
        <v>140920</v>
      </c>
      <c r="H64" s="145">
        <f>+H69</f>
        <v>150597.3</v>
      </c>
      <c r="I64" s="145">
        <f>+I69</f>
        <v>150597.3</v>
      </c>
      <c r="J64" s="60">
        <f>+J69</f>
        <v>100</v>
      </c>
    </row>
    <row r="65" spans="1:10" ht="104.25" customHeight="1" hidden="1">
      <c r="A65" s="212"/>
      <c r="B65" s="51">
        <v>804</v>
      </c>
      <c r="C65" s="33" t="s">
        <v>120</v>
      </c>
      <c r="D65" s="56" t="s">
        <v>21</v>
      </c>
      <c r="E65" s="69"/>
      <c r="F65" s="49"/>
      <c r="G65" s="145">
        <f aca="true" t="shared" si="8" ref="G65:J66">G66</f>
        <v>55406</v>
      </c>
      <c r="H65" s="145">
        <f t="shared" si="8"/>
        <v>55406</v>
      </c>
      <c r="I65" s="145">
        <f t="shared" si="8"/>
        <v>55406</v>
      </c>
      <c r="J65" s="60">
        <f t="shared" si="8"/>
        <v>55406</v>
      </c>
    </row>
    <row r="66" spans="1:10" ht="90" customHeight="1" hidden="1">
      <c r="A66" s="66" t="s">
        <v>289</v>
      </c>
      <c r="B66" s="51">
        <v>804</v>
      </c>
      <c r="C66" s="33" t="s">
        <v>122</v>
      </c>
      <c r="D66" s="56" t="s">
        <v>21</v>
      </c>
      <c r="E66" s="69"/>
      <c r="F66" s="49"/>
      <c r="G66" s="145">
        <f t="shared" si="8"/>
        <v>55406</v>
      </c>
      <c r="H66" s="145">
        <f t="shared" si="8"/>
        <v>55406</v>
      </c>
      <c r="I66" s="145">
        <f t="shared" si="8"/>
        <v>55406</v>
      </c>
      <c r="J66" s="60">
        <f t="shared" si="8"/>
        <v>55406</v>
      </c>
    </row>
    <row r="67" spans="1:10" ht="12.75" customHeight="1" hidden="1">
      <c r="A67" s="66" t="s">
        <v>290</v>
      </c>
      <c r="B67" s="51">
        <v>804</v>
      </c>
      <c r="C67" s="33" t="s">
        <v>102</v>
      </c>
      <c r="D67" s="56" t="s">
        <v>21</v>
      </c>
      <c r="E67" s="69"/>
      <c r="F67" s="49">
        <v>100</v>
      </c>
      <c r="G67" s="145">
        <v>55406</v>
      </c>
      <c r="H67" s="145">
        <v>55406</v>
      </c>
      <c r="I67" s="145">
        <v>55406</v>
      </c>
      <c r="J67" s="60">
        <v>55406</v>
      </c>
    </row>
    <row r="68" spans="1:10" ht="10.5" customHeight="1" hidden="1">
      <c r="A68" s="51">
        <v>65</v>
      </c>
      <c r="B68" s="51">
        <v>804</v>
      </c>
      <c r="C68" s="33" t="s">
        <v>103</v>
      </c>
      <c r="D68" s="56" t="s">
        <v>21</v>
      </c>
      <c r="E68" s="69"/>
      <c r="F68" s="49">
        <v>120</v>
      </c>
      <c r="G68" s="145">
        <v>40382</v>
      </c>
      <c r="H68" s="145">
        <v>40382</v>
      </c>
      <c r="I68" s="145">
        <v>40382</v>
      </c>
      <c r="J68" s="60">
        <v>40382</v>
      </c>
    </row>
    <row r="69" spans="1:10" ht="12" customHeight="1">
      <c r="A69" s="212">
        <v>46</v>
      </c>
      <c r="B69" s="51">
        <v>804</v>
      </c>
      <c r="C69" s="33" t="s">
        <v>104</v>
      </c>
      <c r="D69" s="56" t="s">
        <v>58</v>
      </c>
      <c r="E69" s="40">
        <v>8100000000</v>
      </c>
      <c r="F69" s="49"/>
      <c r="G69" s="145">
        <f aca="true" t="shared" si="9" ref="G69:J70">+G70</f>
        <v>140920</v>
      </c>
      <c r="H69" s="145">
        <f t="shared" si="9"/>
        <v>150597.3</v>
      </c>
      <c r="I69" s="145">
        <f t="shared" si="9"/>
        <v>150597.3</v>
      </c>
      <c r="J69" s="60">
        <f t="shared" si="9"/>
        <v>100</v>
      </c>
    </row>
    <row r="70" spans="1:10" ht="24.75" customHeight="1">
      <c r="A70" s="212"/>
      <c r="B70" s="51">
        <v>804</v>
      </c>
      <c r="C70" s="33" t="s">
        <v>232</v>
      </c>
      <c r="D70" s="56" t="s">
        <v>58</v>
      </c>
      <c r="E70" s="40">
        <v>8110000000</v>
      </c>
      <c r="F70" s="49"/>
      <c r="G70" s="145">
        <f t="shared" si="9"/>
        <v>140920</v>
      </c>
      <c r="H70" s="145">
        <f t="shared" si="9"/>
        <v>150597.3</v>
      </c>
      <c r="I70" s="145">
        <f t="shared" si="9"/>
        <v>150597.3</v>
      </c>
      <c r="J70" s="60">
        <f t="shared" si="9"/>
        <v>100</v>
      </c>
    </row>
    <row r="71" spans="1:10" ht="58.5" customHeight="1">
      <c r="A71" s="66" t="s">
        <v>328</v>
      </c>
      <c r="B71" s="51">
        <v>804</v>
      </c>
      <c r="C71" s="33" t="s">
        <v>233</v>
      </c>
      <c r="D71" s="56" t="s">
        <v>58</v>
      </c>
      <c r="E71" s="40">
        <v>8110051180</v>
      </c>
      <c r="F71" s="49"/>
      <c r="G71" s="145">
        <f>+G72+G74</f>
        <v>140920</v>
      </c>
      <c r="H71" s="145">
        <f>+H72+H74</f>
        <v>150597.3</v>
      </c>
      <c r="I71" s="145">
        <f>+I72+I74</f>
        <v>150597.3</v>
      </c>
      <c r="J71" s="60">
        <f>I71/H71*100</f>
        <v>100</v>
      </c>
    </row>
    <row r="72" spans="1:10" ht="57" customHeight="1">
      <c r="A72" s="66" t="s">
        <v>329</v>
      </c>
      <c r="B72" s="51">
        <v>804</v>
      </c>
      <c r="C72" s="33" t="s">
        <v>130</v>
      </c>
      <c r="D72" s="56" t="s">
        <v>58</v>
      </c>
      <c r="E72" s="40">
        <v>8110051180</v>
      </c>
      <c r="F72" s="49">
        <v>100</v>
      </c>
      <c r="G72" s="145">
        <f>+G73</f>
        <v>136166</v>
      </c>
      <c r="H72" s="145">
        <f>+H73</f>
        <v>146995.3</v>
      </c>
      <c r="I72" s="145">
        <f>+I73</f>
        <v>146995.3</v>
      </c>
      <c r="J72" s="60">
        <f>+J73</f>
        <v>100</v>
      </c>
    </row>
    <row r="73" spans="1:10" ht="27" customHeight="1">
      <c r="A73" s="51">
        <v>49</v>
      </c>
      <c r="B73" s="51">
        <v>804</v>
      </c>
      <c r="C73" s="33" t="s">
        <v>181</v>
      </c>
      <c r="D73" s="56" t="s">
        <v>58</v>
      </c>
      <c r="E73" s="40">
        <v>8110051180</v>
      </c>
      <c r="F73" s="49">
        <v>120</v>
      </c>
      <c r="G73" s="145">
        <v>136166</v>
      </c>
      <c r="H73" s="145">
        <v>146995.3</v>
      </c>
      <c r="I73" s="145">
        <v>146995.3</v>
      </c>
      <c r="J73" s="60">
        <f>I73/H73*100</f>
        <v>100</v>
      </c>
    </row>
    <row r="74" spans="1:10" ht="24.75" customHeight="1">
      <c r="A74" s="212">
        <v>50</v>
      </c>
      <c r="B74" s="51">
        <v>804</v>
      </c>
      <c r="C74" s="33" t="s">
        <v>113</v>
      </c>
      <c r="D74" s="56" t="s">
        <v>58</v>
      </c>
      <c r="E74" s="40">
        <v>8110051180</v>
      </c>
      <c r="F74" s="49">
        <v>200</v>
      </c>
      <c r="G74" s="145">
        <f>+G75</f>
        <v>4754</v>
      </c>
      <c r="H74" s="145">
        <f>+H75</f>
        <v>3602</v>
      </c>
      <c r="I74" s="145">
        <f>+I75</f>
        <v>3602</v>
      </c>
      <c r="J74" s="60">
        <f>+J75</f>
        <v>100</v>
      </c>
    </row>
    <row r="75" spans="1:10" ht="27" customHeight="1">
      <c r="A75" s="212"/>
      <c r="B75" s="51">
        <v>804</v>
      </c>
      <c r="C75" s="33" t="s">
        <v>114</v>
      </c>
      <c r="D75" s="56" t="s">
        <v>58</v>
      </c>
      <c r="E75" s="40">
        <v>8110051180</v>
      </c>
      <c r="F75" s="49">
        <v>240</v>
      </c>
      <c r="G75" s="145">
        <v>4754</v>
      </c>
      <c r="H75" s="145">
        <v>3602</v>
      </c>
      <c r="I75" s="145">
        <v>3602</v>
      </c>
      <c r="J75" s="60">
        <f>I75/H75*100</f>
        <v>100</v>
      </c>
    </row>
    <row r="76" spans="1:10" ht="23.25" customHeight="1">
      <c r="A76" s="66" t="s">
        <v>330</v>
      </c>
      <c r="B76" s="51"/>
      <c r="C76" s="35" t="s">
        <v>5</v>
      </c>
      <c r="D76" s="146" t="s">
        <v>8</v>
      </c>
      <c r="E76" s="63"/>
      <c r="F76" s="64"/>
      <c r="G76" s="145">
        <f>G77+G86</f>
        <v>57081.4</v>
      </c>
      <c r="H76" s="145">
        <f>H77+H86</f>
        <v>128182.32</v>
      </c>
      <c r="I76" s="145">
        <f>I77+I86</f>
        <v>128182.32</v>
      </c>
      <c r="J76" s="34">
        <f>I76/H76*100</f>
        <v>100</v>
      </c>
    </row>
    <row r="77" spans="1:10" ht="43.5" customHeight="1">
      <c r="A77" s="66" t="s">
        <v>331</v>
      </c>
      <c r="B77" s="51"/>
      <c r="C77" s="148" t="s">
        <v>324</v>
      </c>
      <c r="D77" s="56" t="s">
        <v>177</v>
      </c>
      <c r="E77" s="40"/>
      <c r="F77" s="49"/>
      <c r="G77" s="145">
        <f>G78+G83</f>
        <v>0</v>
      </c>
      <c r="H77" s="145">
        <f>H78+H83</f>
        <v>110842</v>
      </c>
      <c r="I77" s="145">
        <f>I78+I83</f>
        <v>110842</v>
      </c>
      <c r="J77" s="60">
        <f>I77/H77*100</f>
        <v>100</v>
      </c>
    </row>
    <row r="78" spans="1:10" ht="39" customHeight="1">
      <c r="A78" s="51">
        <v>53</v>
      </c>
      <c r="B78" s="51"/>
      <c r="C78" s="33" t="s">
        <v>244</v>
      </c>
      <c r="D78" s="56" t="s">
        <v>177</v>
      </c>
      <c r="E78" s="40">
        <v>100000000</v>
      </c>
      <c r="F78" s="49"/>
      <c r="G78" s="145">
        <f aca="true" t="shared" si="10" ref="G78:J81">G79</f>
        <v>0</v>
      </c>
      <c r="H78" s="145">
        <f t="shared" si="10"/>
        <v>105300</v>
      </c>
      <c r="I78" s="145">
        <f t="shared" si="10"/>
        <v>105300</v>
      </c>
      <c r="J78" s="60">
        <f t="shared" si="10"/>
        <v>100</v>
      </c>
    </row>
    <row r="79" spans="1:10" ht="24.75" customHeight="1">
      <c r="A79" s="212">
        <v>54</v>
      </c>
      <c r="B79" s="51"/>
      <c r="C79" s="33" t="s">
        <v>394</v>
      </c>
      <c r="D79" s="56" t="s">
        <v>177</v>
      </c>
      <c r="E79" s="40">
        <v>130000000</v>
      </c>
      <c r="F79" s="49"/>
      <c r="G79" s="145">
        <f t="shared" si="10"/>
        <v>0</v>
      </c>
      <c r="H79" s="145">
        <f t="shared" si="10"/>
        <v>105300</v>
      </c>
      <c r="I79" s="145">
        <f t="shared" si="10"/>
        <v>105300</v>
      </c>
      <c r="J79" s="60">
        <f t="shared" si="10"/>
        <v>100</v>
      </c>
    </row>
    <row r="80" spans="1:10" ht="71.25" customHeight="1">
      <c r="A80" s="212"/>
      <c r="B80" s="51"/>
      <c r="C80" s="36" t="s">
        <v>348</v>
      </c>
      <c r="D80" s="56" t="s">
        <v>177</v>
      </c>
      <c r="E80" s="40" t="str">
        <f>E81</f>
        <v>01300S4120</v>
      </c>
      <c r="F80" s="49"/>
      <c r="G80" s="145">
        <f t="shared" si="10"/>
        <v>0</v>
      </c>
      <c r="H80" s="145">
        <f t="shared" si="10"/>
        <v>105300</v>
      </c>
      <c r="I80" s="145">
        <f t="shared" si="10"/>
        <v>105300</v>
      </c>
      <c r="J80" s="60">
        <f t="shared" si="10"/>
        <v>100</v>
      </c>
    </row>
    <row r="81" spans="1:10" ht="28.5" customHeight="1">
      <c r="A81" s="66" t="s">
        <v>332</v>
      </c>
      <c r="B81" s="51"/>
      <c r="C81" s="33" t="s">
        <v>113</v>
      </c>
      <c r="D81" s="56" t="s">
        <v>177</v>
      </c>
      <c r="E81" s="40" t="str">
        <f>E82</f>
        <v>01300S4120</v>
      </c>
      <c r="F81" s="49">
        <v>200</v>
      </c>
      <c r="G81" s="145">
        <f t="shared" si="10"/>
        <v>0</v>
      </c>
      <c r="H81" s="145">
        <f t="shared" si="10"/>
        <v>105300</v>
      </c>
      <c r="I81" s="145">
        <f t="shared" si="10"/>
        <v>105300</v>
      </c>
      <c r="J81" s="60">
        <f t="shared" si="10"/>
        <v>100</v>
      </c>
    </row>
    <row r="82" spans="1:10" ht="28.5" customHeight="1">
      <c r="A82" s="66" t="s">
        <v>333</v>
      </c>
      <c r="B82" s="51"/>
      <c r="C82" s="33" t="s">
        <v>114</v>
      </c>
      <c r="D82" s="56" t="s">
        <v>177</v>
      </c>
      <c r="E82" s="40" t="str">
        <f>E83</f>
        <v>01300S4120</v>
      </c>
      <c r="F82" s="49">
        <v>240</v>
      </c>
      <c r="G82" s="145">
        <v>0</v>
      </c>
      <c r="H82" s="145">
        <v>105300</v>
      </c>
      <c r="I82" s="145">
        <v>105300</v>
      </c>
      <c r="J82" s="60">
        <f>I82/H82*100</f>
        <v>100</v>
      </c>
    </row>
    <row r="83" spans="1:10" ht="69.75" customHeight="1">
      <c r="A83" s="51">
        <v>7</v>
      </c>
      <c r="B83" s="51"/>
      <c r="C83" s="33" t="s">
        <v>349</v>
      </c>
      <c r="D83" s="56" t="s">
        <v>177</v>
      </c>
      <c r="E83" s="40" t="s">
        <v>176</v>
      </c>
      <c r="F83" s="49"/>
      <c r="G83" s="145">
        <f aca="true" t="shared" si="11" ref="G83:J84">G84</f>
        <v>0</v>
      </c>
      <c r="H83" s="145">
        <v>5542</v>
      </c>
      <c r="I83" s="145">
        <v>5542</v>
      </c>
      <c r="J83" s="60">
        <f t="shared" si="11"/>
        <v>100</v>
      </c>
    </row>
    <row r="84" spans="1:10" ht="29.25" customHeight="1">
      <c r="A84" s="212">
        <v>58</v>
      </c>
      <c r="B84" s="51"/>
      <c r="C84" s="33" t="s">
        <v>113</v>
      </c>
      <c r="D84" s="56" t="s">
        <v>177</v>
      </c>
      <c r="E84" s="40" t="s">
        <v>176</v>
      </c>
      <c r="F84" s="49">
        <v>200</v>
      </c>
      <c r="G84" s="145">
        <f t="shared" si="11"/>
        <v>0</v>
      </c>
      <c r="H84" s="145">
        <v>5542</v>
      </c>
      <c r="I84" s="145">
        <v>5542</v>
      </c>
      <c r="J84" s="60">
        <f t="shared" si="11"/>
        <v>100</v>
      </c>
    </row>
    <row r="85" spans="1:10" ht="27.75" customHeight="1">
      <c r="A85" s="212"/>
      <c r="B85" s="51"/>
      <c r="C85" s="33" t="s">
        <v>114</v>
      </c>
      <c r="D85" s="56" t="s">
        <v>177</v>
      </c>
      <c r="E85" s="40" t="s">
        <v>176</v>
      </c>
      <c r="F85" s="49">
        <v>240</v>
      </c>
      <c r="G85" s="145">
        <v>0</v>
      </c>
      <c r="H85" s="145">
        <v>5542</v>
      </c>
      <c r="I85" s="145">
        <v>5542</v>
      </c>
      <c r="J85" s="60">
        <f>I85/H85*100</f>
        <v>100</v>
      </c>
    </row>
    <row r="86" spans="1:10" ht="57" customHeight="1">
      <c r="A86" s="66" t="s">
        <v>390</v>
      </c>
      <c r="B86" s="51"/>
      <c r="C86" s="33" t="str">
        <f>'прил 5'!B83</f>
        <v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v>
      </c>
      <c r="D86" s="56" t="s">
        <v>258</v>
      </c>
      <c r="E86" s="40">
        <f>E87</f>
        <v>130082020</v>
      </c>
      <c r="F86" s="49"/>
      <c r="G86" s="145">
        <f>G88</f>
        <v>57081.4</v>
      </c>
      <c r="H86" s="145">
        <f>H87</f>
        <v>17340.32</v>
      </c>
      <c r="I86" s="145">
        <f>I87</f>
        <v>17340.32</v>
      </c>
      <c r="J86" s="60">
        <f>I86/H86*100</f>
        <v>100</v>
      </c>
    </row>
    <row r="87" spans="1:10" ht="27.75" customHeight="1">
      <c r="A87" s="66" t="s">
        <v>391</v>
      </c>
      <c r="B87" s="51"/>
      <c r="C87" s="33" t="s">
        <v>113</v>
      </c>
      <c r="D87" s="56" t="s">
        <v>258</v>
      </c>
      <c r="E87" s="40">
        <f>E88</f>
        <v>130082020</v>
      </c>
      <c r="F87" s="49">
        <v>200</v>
      </c>
      <c r="G87" s="97">
        <f>G88</f>
        <v>57081.4</v>
      </c>
      <c r="H87" s="145">
        <f>H88</f>
        <v>17340.32</v>
      </c>
      <c r="I87" s="145">
        <f>I88</f>
        <v>17340.32</v>
      </c>
      <c r="J87" s="60">
        <f>I87/H87*100</f>
        <v>100</v>
      </c>
    </row>
    <row r="88" spans="1:10" ht="27.75" customHeight="1">
      <c r="A88" s="51">
        <v>61</v>
      </c>
      <c r="B88" s="51"/>
      <c r="C88" s="33" t="s">
        <v>114</v>
      </c>
      <c r="D88" s="56" t="s">
        <v>258</v>
      </c>
      <c r="E88" s="40">
        <v>130082020</v>
      </c>
      <c r="F88" s="49">
        <v>240</v>
      </c>
      <c r="G88" s="145">
        <v>57081.4</v>
      </c>
      <c r="H88" s="145">
        <v>17340.32</v>
      </c>
      <c r="I88" s="145">
        <v>17340.32</v>
      </c>
      <c r="J88" s="60">
        <f>I88/H88*100</f>
        <v>100</v>
      </c>
    </row>
    <row r="89" spans="1:12" s="23" customFormat="1" ht="16.5" customHeight="1">
      <c r="A89" s="212">
        <v>62</v>
      </c>
      <c r="B89" s="212">
        <v>804</v>
      </c>
      <c r="C89" s="64" t="s">
        <v>182</v>
      </c>
      <c r="D89" s="218" t="s">
        <v>67</v>
      </c>
      <c r="E89" s="109"/>
      <c r="F89" s="72"/>
      <c r="G89" s="219">
        <f>G91</f>
        <v>315400</v>
      </c>
      <c r="H89" s="219">
        <f>H91</f>
        <v>5333104.02</v>
      </c>
      <c r="I89" s="219">
        <f>I91</f>
        <v>5333104.02</v>
      </c>
      <c r="J89" s="222">
        <f>I89/H89*100</f>
        <v>100</v>
      </c>
      <c r="K89" s="21"/>
      <c r="L89" s="22"/>
    </row>
    <row r="90" spans="1:12" ht="0.75" customHeight="1">
      <c r="A90" s="212"/>
      <c r="B90" s="212"/>
      <c r="C90" s="33"/>
      <c r="D90" s="218"/>
      <c r="E90" s="70"/>
      <c r="F90" s="71"/>
      <c r="G90" s="219"/>
      <c r="H90" s="219"/>
      <c r="I90" s="219"/>
      <c r="J90" s="222"/>
      <c r="K90" s="8"/>
      <c r="L90" s="9"/>
    </row>
    <row r="91" spans="1:12" ht="20.25" customHeight="1">
      <c r="A91" s="51">
        <v>63</v>
      </c>
      <c r="B91" s="51">
        <v>804</v>
      </c>
      <c r="C91" s="33" t="s">
        <v>86</v>
      </c>
      <c r="D91" s="56" t="s">
        <v>92</v>
      </c>
      <c r="E91" s="40"/>
      <c r="F91" s="49"/>
      <c r="G91" s="145">
        <f>+G92</f>
        <v>315400</v>
      </c>
      <c r="H91" s="145">
        <f>+H92</f>
        <v>5333104.02</v>
      </c>
      <c r="I91" s="145">
        <f>+I92</f>
        <v>5333104.02</v>
      </c>
      <c r="J91" s="60">
        <f>+J92</f>
        <v>100</v>
      </c>
      <c r="K91" s="8"/>
      <c r="L91" s="9"/>
    </row>
    <row r="92" spans="1:12" ht="42.75" customHeight="1">
      <c r="A92" s="51">
        <v>64</v>
      </c>
      <c r="B92" s="51">
        <v>804</v>
      </c>
      <c r="C92" s="33" t="s">
        <v>244</v>
      </c>
      <c r="D92" s="56" t="s">
        <v>92</v>
      </c>
      <c r="E92" s="40">
        <v>100000000</v>
      </c>
      <c r="F92" s="49"/>
      <c r="G92" s="145">
        <f>G93</f>
        <v>315400</v>
      </c>
      <c r="H92" s="145">
        <f>H93</f>
        <v>5333104.02</v>
      </c>
      <c r="I92" s="145">
        <f>I93</f>
        <v>5333104.02</v>
      </c>
      <c r="J92" s="60">
        <f>J93</f>
        <v>100</v>
      </c>
      <c r="K92" s="8"/>
      <c r="L92" s="9"/>
    </row>
    <row r="93" spans="1:12" ht="27.75" customHeight="1">
      <c r="A93" s="51">
        <v>65</v>
      </c>
      <c r="B93" s="51">
        <v>804</v>
      </c>
      <c r="C93" s="33" t="s">
        <v>226</v>
      </c>
      <c r="D93" s="56" t="s">
        <v>92</v>
      </c>
      <c r="E93" s="40">
        <v>120000000</v>
      </c>
      <c r="F93" s="49"/>
      <c r="G93" s="145">
        <f>G94+G97+G103+G106</f>
        <v>315400</v>
      </c>
      <c r="H93" s="145">
        <f>H94+H97+H100+H103</f>
        <v>5333104.02</v>
      </c>
      <c r="I93" s="161">
        <f>I94+I97+I100+I103</f>
        <v>5333104.02</v>
      </c>
      <c r="J93" s="60">
        <f>I93/H93*100</f>
        <v>100</v>
      </c>
      <c r="K93" s="8"/>
      <c r="L93" s="9"/>
    </row>
    <row r="94" spans="1:12" ht="81" customHeight="1">
      <c r="A94" s="52">
        <v>66</v>
      </c>
      <c r="B94" s="51"/>
      <c r="C94" s="33" t="s">
        <v>227</v>
      </c>
      <c r="D94" s="56" t="s">
        <v>92</v>
      </c>
      <c r="E94" s="39">
        <v>120081090</v>
      </c>
      <c r="F94" s="51"/>
      <c r="G94" s="145">
        <f aca="true" t="shared" si="12" ref="G94:J95">G95</f>
        <v>315400</v>
      </c>
      <c r="H94" s="145">
        <f t="shared" si="12"/>
        <v>318400</v>
      </c>
      <c r="I94" s="145">
        <f t="shared" si="12"/>
        <v>318400</v>
      </c>
      <c r="J94" s="60">
        <f t="shared" si="12"/>
        <v>100</v>
      </c>
      <c r="K94" s="8"/>
      <c r="L94" s="9"/>
    </row>
    <row r="95" spans="1:12" ht="23.25" customHeight="1">
      <c r="A95" s="51">
        <v>67</v>
      </c>
      <c r="B95" s="51"/>
      <c r="C95" s="33" t="s">
        <v>113</v>
      </c>
      <c r="D95" s="56" t="s">
        <v>92</v>
      </c>
      <c r="E95" s="39">
        <v>120081090</v>
      </c>
      <c r="F95" s="51">
        <v>200</v>
      </c>
      <c r="G95" s="145">
        <f t="shared" si="12"/>
        <v>315400</v>
      </c>
      <c r="H95" s="145">
        <f t="shared" si="12"/>
        <v>318400</v>
      </c>
      <c r="I95" s="145">
        <f t="shared" si="12"/>
        <v>318400</v>
      </c>
      <c r="J95" s="60">
        <f t="shared" si="12"/>
        <v>100</v>
      </c>
      <c r="K95" s="8"/>
      <c r="L95" s="9"/>
    </row>
    <row r="96" spans="1:12" ht="24.75" customHeight="1">
      <c r="A96" s="51">
        <v>68</v>
      </c>
      <c r="B96" s="51"/>
      <c r="C96" s="33" t="s">
        <v>114</v>
      </c>
      <c r="D96" s="56" t="s">
        <v>92</v>
      </c>
      <c r="E96" s="39">
        <v>120081090</v>
      </c>
      <c r="F96" s="51">
        <v>240</v>
      </c>
      <c r="G96" s="145">
        <v>315400</v>
      </c>
      <c r="H96" s="145">
        <v>318400</v>
      </c>
      <c r="I96" s="145">
        <v>318400</v>
      </c>
      <c r="J96" s="60">
        <f>I96/H96*100</f>
        <v>100</v>
      </c>
      <c r="K96" s="8"/>
      <c r="L96" s="9"/>
    </row>
    <row r="97" spans="1:12" ht="81.75" customHeight="1">
      <c r="A97" s="52">
        <v>69</v>
      </c>
      <c r="B97" s="51"/>
      <c r="C97" s="33" t="s">
        <v>248</v>
      </c>
      <c r="D97" s="56" t="s">
        <v>92</v>
      </c>
      <c r="E97" s="39">
        <v>120082120</v>
      </c>
      <c r="F97" s="51"/>
      <c r="G97" s="145">
        <f aca="true" t="shared" si="13" ref="G97:I98">G98</f>
        <v>0</v>
      </c>
      <c r="H97" s="145">
        <f t="shared" si="13"/>
        <v>60806.02</v>
      </c>
      <c r="I97" s="145">
        <f t="shared" si="13"/>
        <v>60806.02</v>
      </c>
      <c r="J97" s="60">
        <f>I97/H97*100</f>
        <v>100</v>
      </c>
      <c r="K97" s="8"/>
      <c r="L97" s="9"/>
    </row>
    <row r="98" spans="1:12" ht="25.5" customHeight="1">
      <c r="A98" s="51">
        <v>70</v>
      </c>
      <c r="B98" s="51"/>
      <c r="C98" s="33" t="s">
        <v>113</v>
      </c>
      <c r="D98" s="56" t="s">
        <v>92</v>
      </c>
      <c r="E98" s="39">
        <v>120082120</v>
      </c>
      <c r="F98" s="51">
        <v>200</v>
      </c>
      <c r="G98" s="145">
        <f t="shared" si="13"/>
        <v>0</v>
      </c>
      <c r="H98" s="145">
        <f t="shared" si="13"/>
        <v>60806.02</v>
      </c>
      <c r="I98" s="145">
        <f t="shared" si="13"/>
        <v>60806.02</v>
      </c>
      <c r="J98" s="60">
        <f>J99</f>
        <v>100</v>
      </c>
      <c r="K98" s="8"/>
      <c r="L98" s="9"/>
    </row>
    <row r="99" spans="1:12" ht="27" customHeight="1">
      <c r="A99" s="52">
        <v>71</v>
      </c>
      <c r="B99" s="51"/>
      <c r="C99" s="33" t="s">
        <v>114</v>
      </c>
      <c r="D99" s="56" t="s">
        <v>92</v>
      </c>
      <c r="E99" s="39">
        <v>120082120</v>
      </c>
      <c r="F99" s="51">
        <v>240</v>
      </c>
      <c r="G99" s="145">
        <v>0</v>
      </c>
      <c r="H99" s="145">
        <v>60806.02</v>
      </c>
      <c r="I99" s="145">
        <v>60806.02</v>
      </c>
      <c r="J99" s="60">
        <f>I99/H99*100</f>
        <v>100</v>
      </c>
      <c r="K99" s="8"/>
      <c r="L99" s="9"/>
    </row>
    <row r="100" spans="1:12" ht="97.5" customHeight="1">
      <c r="A100" s="52">
        <v>72</v>
      </c>
      <c r="B100" s="51"/>
      <c r="C100" s="121" t="s">
        <v>323</v>
      </c>
      <c r="D100" s="56" t="s">
        <v>92</v>
      </c>
      <c r="E100" s="39" t="s">
        <v>317</v>
      </c>
      <c r="F100" s="51"/>
      <c r="G100" s="145">
        <v>0</v>
      </c>
      <c r="H100" s="161">
        <v>4709413</v>
      </c>
      <c r="I100" s="161">
        <v>4709413</v>
      </c>
      <c r="J100" s="60">
        <f>I100/H100*100</f>
        <v>100</v>
      </c>
      <c r="K100" s="8"/>
      <c r="L100" s="9"/>
    </row>
    <row r="101" spans="1:12" ht="27" customHeight="1">
      <c r="A101" s="52">
        <v>73</v>
      </c>
      <c r="B101" s="51"/>
      <c r="C101" s="33" t="s">
        <v>113</v>
      </c>
      <c r="D101" s="56" t="s">
        <v>92</v>
      </c>
      <c r="E101" s="39" t="s">
        <v>317</v>
      </c>
      <c r="F101" s="51">
        <v>200</v>
      </c>
      <c r="G101" s="145">
        <v>0</v>
      </c>
      <c r="H101" s="161">
        <v>4709413</v>
      </c>
      <c r="I101" s="161">
        <v>4709413</v>
      </c>
      <c r="J101" s="60">
        <f>I101/H101*100</f>
        <v>100</v>
      </c>
      <c r="K101" s="8"/>
      <c r="L101" s="9"/>
    </row>
    <row r="102" spans="1:12" ht="27" customHeight="1">
      <c r="A102" s="52">
        <v>74</v>
      </c>
      <c r="B102" s="51"/>
      <c r="C102" s="33" t="s">
        <v>114</v>
      </c>
      <c r="D102" s="56" t="s">
        <v>92</v>
      </c>
      <c r="E102" s="39" t="s">
        <v>317</v>
      </c>
      <c r="F102" s="51">
        <v>240</v>
      </c>
      <c r="G102" s="145">
        <v>0</v>
      </c>
      <c r="H102" s="145">
        <v>4709413</v>
      </c>
      <c r="I102" s="145">
        <v>4709413</v>
      </c>
      <c r="J102" s="60">
        <f>I102/H102*100</f>
        <v>100</v>
      </c>
      <c r="K102" s="8"/>
      <c r="L102" s="9"/>
    </row>
    <row r="103" spans="1:12" ht="108" customHeight="1">
      <c r="A103" s="51">
        <v>75</v>
      </c>
      <c r="B103" s="51"/>
      <c r="C103" s="96" t="s">
        <v>288</v>
      </c>
      <c r="D103" s="56" t="s">
        <v>92</v>
      </c>
      <c r="E103" s="39" t="s">
        <v>212</v>
      </c>
      <c r="F103" s="51"/>
      <c r="G103" s="145">
        <f aca="true" t="shared" si="14" ref="G103:I104">G104</f>
        <v>0</v>
      </c>
      <c r="H103" s="145">
        <f t="shared" si="14"/>
        <v>244485</v>
      </c>
      <c r="I103" s="145">
        <f t="shared" si="14"/>
        <v>244485</v>
      </c>
      <c r="J103" s="60">
        <f>I103/H103*100</f>
        <v>100</v>
      </c>
      <c r="K103" s="8"/>
      <c r="L103" s="9"/>
    </row>
    <row r="104" spans="1:12" ht="25.5" customHeight="1">
      <c r="A104" s="52">
        <v>76</v>
      </c>
      <c r="B104" s="51"/>
      <c r="C104" s="33" t="s">
        <v>113</v>
      </c>
      <c r="D104" s="56" t="s">
        <v>92</v>
      </c>
      <c r="E104" s="39" t="s">
        <v>212</v>
      </c>
      <c r="F104" s="51">
        <v>200</v>
      </c>
      <c r="G104" s="145">
        <f t="shared" si="14"/>
        <v>0</v>
      </c>
      <c r="H104" s="145">
        <f t="shared" si="14"/>
        <v>244485</v>
      </c>
      <c r="I104" s="145">
        <f t="shared" si="14"/>
        <v>244485</v>
      </c>
      <c r="J104" s="60">
        <f>J105</f>
        <v>100</v>
      </c>
      <c r="K104" s="8"/>
      <c r="L104" s="9"/>
    </row>
    <row r="105" spans="1:12" ht="27" customHeight="1">
      <c r="A105" s="52">
        <v>77</v>
      </c>
      <c r="B105" s="51"/>
      <c r="C105" s="33" t="s">
        <v>114</v>
      </c>
      <c r="D105" s="56" t="s">
        <v>92</v>
      </c>
      <c r="E105" s="39" t="s">
        <v>212</v>
      </c>
      <c r="F105" s="51">
        <v>240</v>
      </c>
      <c r="G105" s="145">
        <v>0</v>
      </c>
      <c r="H105" s="145">
        <v>244485</v>
      </c>
      <c r="I105" s="145">
        <v>244485</v>
      </c>
      <c r="J105" s="60">
        <f>I105/H105*100</f>
        <v>100</v>
      </c>
      <c r="K105" s="8"/>
      <c r="L105" s="9"/>
    </row>
    <row r="106" spans="1:10" ht="76.5" customHeight="1">
      <c r="A106" s="51">
        <v>78</v>
      </c>
      <c r="B106" s="51">
        <v>804</v>
      </c>
      <c r="C106" s="121" t="s">
        <v>323</v>
      </c>
      <c r="D106" s="56" t="s">
        <v>92</v>
      </c>
      <c r="E106" s="40" t="str">
        <f>E107</f>
        <v>01200S5090</v>
      </c>
      <c r="F106" s="49"/>
      <c r="G106" s="145">
        <f aca="true" t="shared" si="15" ref="G106:J107">+G107</f>
        <v>0</v>
      </c>
      <c r="H106" s="145">
        <f t="shared" si="15"/>
        <v>0</v>
      </c>
      <c r="I106" s="145">
        <f t="shared" si="15"/>
        <v>0</v>
      </c>
      <c r="J106" s="60" t="e">
        <f t="shared" si="15"/>
        <v>#DIV/0!</v>
      </c>
    </row>
    <row r="107" spans="1:10" ht="27" customHeight="1">
      <c r="A107" s="52">
        <v>79</v>
      </c>
      <c r="B107" s="51">
        <v>79</v>
      </c>
      <c r="C107" s="33" t="s">
        <v>113</v>
      </c>
      <c r="D107" s="56" t="s">
        <v>92</v>
      </c>
      <c r="E107" s="40" t="str">
        <f>E108</f>
        <v>01200S5090</v>
      </c>
      <c r="F107" s="49">
        <v>200</v>
      </c>
      <c r="G107" s="145">
        <f t="shared" si="15"/>
        <v>0</v>
      </c>
      <c r="H107" s="145">
        <f t="shared" si="15"/>
        <v>0</v>
      </c>
      <c r="I107" s="145">
        <f t="shared" si="15"/>
        <v>0</v>
      </c>
      <c r="J107" s="60" t="e">
        <f t="shared" si="15"/>
        <v>#DIV/0!</v>
      </c>
    </row>
    <row r="108" spans="1:10" ht="30" customHeight="1">
      <c r="A108" s="51">
        <v>80</v>
      </c>
      <c r="B108" s="51">
        <v>80</v>
      </c>
      <c r="C108" s="33" t="s">
        <v>114</v>
      </c>
      <c r="D108" s="56" t="s">
        <v>92</v>
      </c>
      <c r="E108" s="39" t="s">
        <v>316</v>
      </c>
      <c r="F108" s="49">
        <v>240</v>
      </c>
      <c r="G108" s="145">
        <v>0</v>
      </c>
      <c r="H108" s="145">
        <v>0</v>
      </c>
      <c r="I108" s="145">
        <v>0</v>
      </c>
      <c r="J108" s="60" t="e">
        <f>I108/H108*100</f>
        <v>#DIV/0!</v>
      </c>
    </row>
    <row r="109" spans="1:10" s="20" customFormat="1" ht="16.5" customHeight="1">
      <c r="A109" s="52">
        <v>81</v>
      </c>
      <c r="B109" s="72">
        <v>804</v>
      </c>
      <c r="C109" s="73" t="s">
        <v>183</v>
      </c>
      <c r="D109" s="146" t="s">
        <v>59</v>
      </c>
      <c r="E109" s="63"/>
      <c r="F109" s="64"/>
      <c r="G109" s="147">
        <f>G110</f>
        <v>502037</v>
      </c>
      <c r="H109" s="147">
        <f>H110</f>
        <v>3566570.2800000003</v>
      </c>
      <c r="I109" s="147">
        <f>I110</f>
        <v>3562681.69</v>
      </c>
      <c r="J109" s="60">
        <f>I109/H109*100</f>
        <v>99.8909711657217</v>
      </c>
    </row>
    <row r="110" spans="1:10" ht="19.5" customHeight="1">
      <c r="A110" s="51">
        <v>82</v>
      </c>
      <c r="B110" s="51">
        <v>804</v>
      </c>
      <c r="C110" s="33" t="s">
        <v>18</v>
      </c>
      <c r="D110" s="56" t="s">
        <v>60</v>
      </c>
      <c r="E110" s="40"/>
      <c r="F110" s="49"/>
      <c r="G110" s="145">
        <f aca="true" t="shared" si="16" ref="G110:J111">+G111</f>
        <v>502037</v>
      </c>
      <c r="H110" s="145">
        <f t="shared" si="16"/>
        <v>3566570.2800000003</v>
      </c>
      <c r="I110" s="145">
        <f t="shared" si="16"/>
        <v>3562681.69</v>
      </c>
      <c r="J110" s="60">
        <f t="shared" si="16"/>
        <v>99.8909711657217</v>
      </c>
    </row>
    <row r="111" spans="1:10" ht="39.75" customHeight="1">
      <c r="A111" s="52">
        <v>83</v>
      </c>
      <c r="B111" s="51">
        <v>804</v>
      </c>
      <c r="C111" s="33" t="s">
        <v>244</v>
      </c>
      <c r="D111" s="56" t="s">
        <v>60</v>
      </c>
      <c r="E111" s="40">
        <v>100000000</v>
      </c>
      <c r="F111" s="49"/>
      <c r="G111" s="145">
        <f t="shared" si="16"/>
        <v>502037</v>
      </c>
      <c r="H111" s="145">
        <f t="shared" si="16"/>
        <v>3566570.2800000003</v>
      </c>
      <c r="I111" s="145">
        <f t="shared" si="16"/>
        <v>3562681.69</v>
      </c>
      <c r="J111" s="60">
        <f t="shared" si="16"/>
        <v>99.8909711657217</v>
      </c>
    </row>
    <row r="112" spans="1:10" ht="27" customHeight="1">
      <c r="A112" s="51">
        <v>84</v>
      </c>
      <c r="B112" s="51">
        <v>804</v>
      </c>
      <c r="C112" s="33" t="s">
        <v>247</v>
      </c>
      <c r="D112" s="56" t="s">
        <v>60</v>
      </c>
      <c r="E112" s="40">
        <v>110000000</v>
      </c>
      <c r="F112" s="49"/>
      <c r="G112" s="145">
        <f>G115+G118+G121+G124</f>
        <v>502037</v>
      </c>
      <c r="H112" s="145">
        <f>H115+H118+H121+H124+H127</f>
        <v>3566570.2800000003</v>
      </c>
      <c r="I112" s="145">
        <f>I115+I118+I121+I124+I127</f>
        <v>3562681.69</v>
      </c>
      <c r="J112" s="60">
        <f>I112/H112*100</f>
        <v>99.8909711657217</v>
      </c>
    </row>
    <row r="113" spans="1:10" ht="0.75" customHeight="1" hidden="1">
      <c r="A113" s="52">
        <v>92</v>
      </c>
      <c r="B113" s="51">
        <v>804</v>
      </c>
      <c r="C113" s="33" t="s">
        <v>125</v>
      </c>
      <c r="D113" s="56" t="s">
        <v>60</v>
      </c>
      <c r="E113" s="40" t="s">
        <v>124</v>
      </c>
      <c r="F113" s="49"/>
      <c r="G113" s="145">
        <f>+G114+G116</f>
        <v>392800</v>
      </c>
      <c r="H113" s="145">
        <f>+H114+H116</f>
        <v>1144246.1</v>
      </c>
      <c r="I113" s="145">
        <f>+I114+I116</f>
        <v>1141686.45</v>
      </c>
      <c r="J113" s="60">
        <f>+J114+J116</f>
        <v>99.77630249296894</v>
      </c>
    </row>
    <row r="114" spans="1:10" ht="31.5" customHeight="1" hidden="1">
      <c r="A114" s="52">
        <v>93</v>
      </c>
      <c r="B114" s="51">
        <v>804</v>
      </c>
      <c r="C114" s="33" t="s">
        <v>126</v>
      </c>
      <c r="D114" s="56" t="s">
        <v>60</v>
      </c>
      <c r="E114" s="40" t="s">
        <v>124</v>
      </c>
      <c r="F114" s="49">
        <v>100</v>
      </c>
      <c r="G114" s="145"/>
      <c r="H114" s="145"/>
      <c r="I114" s="145"/>
      <c r="J114" s="60"/>
    </row>
    <row r="115" spans="1:10" ht="57" customHeight="1">
      <c r="A115" s="51">
        <v>85</v>
      </c>
      <c r="B115" s="51">
        <v>804</v>
      </c>
      <c r="C115" s="33" t="s">
        <v>246</v>
      </c>
      <c r="D115" s="56" t="s">
        <v>60</v>
      </c>
      <c r="E115" s="40">
        <v>110081010</v>
      </c>
      <c r="F115" s="49"/>
      <c r="G115" s="145">
        <f aca="true" t="shared" si="17" ref="G115:J116">+G116</f>
        <v>392800</v>
      </c>
      <c r="H115" s="145">
        <f t="shared" si="17"/>
        <v>1144246.1</v>
      </c>
      <c r="I115" s="145">
        <f t="shared" si="17"/>
        <v>1141686.45</v>
      </c>
      <c r="J115" s="60">
        <f t="shared" si="17"/>
        <v>99.77630249296894</v>
      </c>
    </row>
    <row r="116" spans="1:10" ht="31.5" customHeight="1">
      <c r="A116" s="52">
        <v>86</v>
      </c>
      <c r="B116" s="51">
        <v>804</v>
      </c>
      <c r="C116" s="33" t="s">
        <v>113</v>
      </c>
      <c r="D116" s="56" t="s">
        <v>60</v>
      </c>
      <c r="E116" s="40">
        <v>110081010</v>
      </c>
      <c r="F116" s="49">
        <v>200</v>
      </c>
      <c r="G116" s="145">
        <f t="shared" si="17"/>
        <v>392800</v>
      </c>
      <c r="H116" s="145">
        <f t="shared" si="17"/>
        <v>1144246.1</v>
      </c>
      <c r="I116" s="145">
        <f t="shared" si="17"/>
        <v>1141686.45</v>
      </c>
      <c r="J116" s="60">
        <f t="shared" si="17"/>
        <v>99.77630249296894</v>
      </c>
    </row>
    <row r="117" spans="1:10" ht="33.75" customHeight="1">
      <c r="A117" s="51">
        <v>87</v>
      </c>
      <c r="B117" s="51">
        <v>804</v>
      </c>
      <c r="C117" s="33" t="s">
        <v>114</v>
      </c>
      <c r="D117" s="56" t="s">
        <v>60</v>
      </c>
      <c r="E117" s="40">
        <v>110081010</v>
      </c>
      <c r="F117" s="49">
        <v>240</v>
      </c>
      <c r="G117" s="145">
        <v>392800</v>
      </c>
      <c r="H117" s="145">
        <v>1144246.1</v>
      </c>
      <c r="I117" s="145">
        <v>1141686.45</v>
      </c>
      <c r="J117" s="60">
        <f>I117/H117*100</f>
        <v>99.77630249296894</v>
      </c>
    </row>
    <row r="118" spans="1:10" ht="74.25" customHeight="1">
      <c r="A118" s="52">
        <v>88</v>
      </c>
      <c r="B118" s="51">
        <v>804</v>
      </c>
      <c r="C118" s="33" t="s">
        <v>245</v>
      </c>
      <c r="D118" s="56" t="s">
        <v>60</v>
      </c>
      <c r="E118" s="40">
        <v>110081040</v>
      </c>
      <c r="F118" s="49"/>
      <c r="G118" s="145">
        <f aca="true" t="shared" si="18" ref="G118:J119">+G119</f>
        <v>86000</v>
      </c>
      <c r="H118" s="145">
        <f t="shared" si="18"/>
        <v>133193</v>
      </c>
      <c r="I118" s="145">
        <f t="shared" si="18"/>
        <v>133193</v>
      </c>
      <c r="J118" s="60">
        <f t="shared" si="18"/>
        <v>100</v>
      </c>
    </row>
    <row r="119" spans="1:10" ht="28.5" customHeight="1">
      <c r="A119" s="51">
        <v>89</v>
      </c>
      <c r="B119" s="51">
        <v>804</v>
      </c>
      <c r="C119" s="33" t="s">
        <v>113</v>
      </c>
      <c r="D119" s="56" t="s">
        <v>60</v>
      </c>
      <c r="E119" s="40">
        <v>110081040</v>
      </c>
      <c r="F119" s="49">
        <v>200</v>
      </c>
      <c r="G119" s="145">
        <f t="shared" si="18"/>
        <v>86000</v>
      </c>
      <c r="H119" s="145">
        <f t="shared" si="18"/>
        <v>133193</v>
      </c>
      <c r="I119" s="145">
        <f t="shared" si="18"/>
        <v>133193</v>
      </c>
      <c r="J119" s="60">
        <f t="shared" si="18"/>
        <v>100</v>
      </c>
    </row>
    <row r="120" spans="1:10" ht="26.25" customHeight="1">
      <c r="A120" s="52">
        <v>90</v>
      </c>
      <c r="B120" s="51">
        <v>804</v>
      </c>
      <c r="C120" s="33" t="s">
        <v>114</v>
      </c>
      <c r="D120" s="56" t="s">
        <v>60</v>
      </c>
      <c r="E120" s="40">
        <v>110081040</v>
      </c>
      <c r="F120" s="49">
        <v>240</v>
      </c>
      <c r="G120" s="145">
        <v>86000</v>
      </c>
      <c r="H120" s="145">
        <v>133193</v>
      </c>
      <c r="I120" s="145">
        <v>133193</v>
      </c>
      <c r="J120" s="60">
        <f>I120/H120*100</f>
        <v>100</v>
      </c>
    </row>
    <row r="121" spans="1:10" ht="61.5" customHeight="1">
      <c r="A121" s="52">
        <v>91</v>
      </c>
      <c r="B121" s="51">
        <v>804</v>
      </c>
      <c r="C121" s="33" t="s">
        <v>243</v>
      </c>
      <c r="D121" s="56" t="s">
        <v>60</v>
      </c>
      <c r="E121" s="40">
        <f>E122</f>
        <v>110081050</v>
      </c>
      <c r="F121" s="49"/>
      <c r="G121" s="145">
        <f aca="true" t="shared" si="19" ref="G121:J125">+G122</f>
        <v>23237</v>
      </c>
      <c r="H121" s="145">
        <f t="shared" si="19"/>
        <v>964502.25</v>
      </c>
      <c r="I121" s="145">
        <f t="shared" si="19"/>
        <v>964502.24</v>
      </c>
      <c r="J121" s="60">
        <f t="shared" si="19"/>
        <v>99.99999896319578</v>
      </c>
    </row>
    <row r="122" spans="1:10" ht="28.5" customHeight="1">
      <c r="A122" s="51">
        <v>92</v>
      </c>
      <c r="B122" s="51">
        <v>804</v>
      </c>
      <c r="C122" s="33" t="s">
        <v>113</v>
      </c>
      <c r="D122" s="56" t="s">
        <v>60</v>
      </c>
      <c r="E122" s="40">
        <f>E123</f>
        <v>110081050</v>
      </c>
      <c r="F122" s="49">
        <v>200</v>
      </c>
      <c r="G122" s="145">
        <f t="shared" si="19"/>
        <v>23237</v>
      </c>
      <c r="H122" s="145">
        <f t="shared" si="19"/>
        <v>964502.25</v>
      </c>
      <c r="I122" s="145">
        <f t="shared" si="19"/>
        <v>964502.24</v>
      </c>
      <c r="J122" s="60">
        <f t="shared" si="19"/>
        <v>99.99999896319578</v>
      </c>
    </row>
    <row r="123" spans="1:10" ht="26.25" customHeight="1">
      <c r="A123" s="52">
        <v>93</v>
      </c>
      <c r="B123" s="51">
        <v>804</v>
      </c>
      <c r="C123" s="33" t="s">
        <v>114</v>
      </c>
      <c r="D123" s="56" t="s">
        <v>60</v>
      </c>
      <c r="E123" s="40">
        <v>110081050</v>
      </c>
      <c r="F123" s="49">
        <v>240</v>
      </c>
      <c r="G123" s="145">
        <v>23237</v>
      </c>
      <c r="H123" s="145">
        <v>964502.25</v>
      </c>
      <c r="I123" s="145">
        <v>964502.24</v>
      </c>
      <c r="J123" s="60">
        <f>I123/H123*100</f>
        <v>99.99999896319578</v>
      </c>
    </row>
    <row r="124" spans="1:10" ht="61.5" customHeight="1">
      <c r="A124" s="51">
        <v>94</v>
      </c>
      <c r="B124" s="51">
        <v>804</v>
      </c>
      <c r="C124" s="121" t="s">
        <v>322</v>
      </c>
      <c r="D124" s="56" t="s">
        <v>60</v>
      </c>
      <c r="E124" s="40" t="str">
        <f>E125</f>
        <v>01100S6410</v>
      </c>
      <c r="F124" s="49"/>
      <c r="G124" s="145">
        <f t="shared" si="19"/>
        <v>0</v>
      </c>
      <c r="H124" s="145">
        <f t="shared" si="19"/>
        <v>1328.93</v>
      </c>
      <c r="I124" s="145">
        <f t="shared" si="19"/>
        <v>0</v>
      </c>
      <c r="J124" s="60">
        <f t="shared" si="19"/>
        <v>0</v>
      </c>
    </row>
    <row r="125" spans="1:10" ht="28.5" customHeight="1">
      <c r="A125" s="52">
        <v>95</v>
      </c>
      <c r="B125" s="51">
        <v>804</v>
      </c>
      <c r="C125" s="33" t="s">
        <v>113</v>
      </c>
      <c r="D125" s="56" t="s">
        <v>60</v>
      </c>
      <c r="E125" s="40" t="str">
        <f>E126</f>
        <v>01100S6410</v>
      </c>
      <c r="F125" s="49">
        <v>200</v>
      </c>
      <c r="G125" s="145">
        <f t="shared" si="19"/>
        <v>0</v>
      </c>
      <c r="H125" s="145">
        <f t="shared" si="19"/>
        <v>1328.93</v>
      </c>
      <c r="I125" s="145">
        <f t="shared" si="19"/>
        <v>0</v>
      </c>
      <c r="J125" s="60">
        <f t="shared" si="19"/>
        <v>0</v>
      </c>
    </row>
    <row r="126" spans="1:10" ht="26.25" customHeight="1">
      <c r="A126" s="51">
        <v>96</v>
      </c>
      <c r="B126" s="51">
        <v>804</v>
      </c>
      <c r="C126" s="33" t="s">
        <v>114</v>
      </c>
      <c r="D126" s="56" t="s">
        <v>60</v>
      </c>
      <c r="E126" s="40" t="s">
        <v>377</v>
      </c>
      <c r="F126" s="49">
        <v>240</v>
      </c>
      <c r="G126" s="145">
        <v>0</v>
      </c>
      <c r="H126" s="145">
        <v>1328.93</v>
      </c>
      <c r="I126" s="145">
        <v>0</v>
      </c>
      <c r="J126" s="60">
        <f aca="true" t="shared" si="20" ref="J126:J131">I126/H126*100</f>
        <v>0</v>
      </c>
    </row>
    <row r="127" spans="1:10" ht="72" customHeight="1">
      <c r="A127" s="51">
        <v>97</v>
      </c>
      <c r="B127" s="51"/>
      <c r="C127" s="121" t="s">
        <v>320</v>
      </c>
      <c r="D127" s="56" t="s">
        <v>60</v>
      </c>
      <c r="E127" s="40" t="s">
        <v>318</v>
      </c>
      <c r="F127" s="49"/>
      <c r="G127" s="145">
        <v>0</v>
      </c>
      <c r="H127" s="161">
        <v>1323300</v>
      </c>
      <c r="I127" s="161">
        <v>1323300</v>
      </c>
      <c r="J127" s="60">
        <f t="shared" si="20"/>
        <v>100</v>
      </c>
    </row>
    <row r="128" spans="1:10" ht="26.25" customHeight="1">
      <c r="A128" s="51">
        <v>98</v>
      </c>
      <c r="B128" s="51"/>
      <c r="C128" s="33" t="s">
        <v>113</v>
      </c>
      <c r="D128" s="56" t="s">
        <v>60</v>
      </c>
      <c r="E128" s="40" t="s">
        <v>318</v>
      </c>
      <c r="F128" s="49"/>
      <c r="G128" s="145">
        <v>0</v>
      </c>
      <c r="H128" s="161">
        <v>1323300</v>
      </c>
      <c r="I128" s="161">
        <v>1323300</v>
      </c>
      <c r="J128" s="60">
        <f t="shared" si="20"/>
        <v>100</v>
      </c>
    </row>
    <row r="129" spans="1:10" ht="26.25" customHeight="1">
      <c r="A129" s="51">
        <v>99</v>
      </c>
      <c r="B129" s="51"/>
      <c r="C129" s="33" t="s">
        <v>114</v>
      </c>
      <c r="D129" s="56" t="s">
        <v>60</v>
      </c>
      <c r="E129" s="40" t="s">
        <v>371</v>
      </c>
      <c r="F129" s="49">
        <v>240</v>
      </c>
      <c r="G129" s="145">
        <v>0</v>
      </c>
      <c r="H129" s="145">
        <v>1323300</v>
      </c>
      <c r="I129" s="145">
        <v>1323300</v>
      </c>
      <c r="J129" s="60">
        <f t="shared" si="20"/>
        <v>100</v>
      </c>
    </row>
    <row r="130" spans="1:10" s="20" customFormat="1" ht="26.25" customHeight="1">
      <c r="A130" s="51">
        <v>100</v>
      </c>
      <c r="B130" s="72"/>
      <c r="C130" s="73" t="s">
        <v>241</v>
      </c>
      <c r="D130" s="146" t="s">
        <v>222</v>
      </c>
      <c r="E130" s="63"/>
      <c r="F130" s="64"/>
      <c r="G130" s="145">
        <f aca="true" t="shared" si="21" ref="G130:I131">G131</f>
        <v>1937508</v>
      </c>
      <c r="H130" s="145">
        <f t="shared" si="21"/>
        <v>1937508</v>
      </c>
      <c r="I130" s="145">
        <f t="shared" si="21"/>
        <v>1937508</v>
      </c>
      <c r="J130" s="60">
        <f t="shared" si="20"/>
        <v>100</v>
      </c>
    </row>
    <row r="131" spans="1:10" ht="26.25" customHeight="1">
      <c r="A131" s="52">
        <v>101</v>
      </c>
      <c r="B131" s="51"/>
      <c r="C131" s="33" t="s">
        <v>236</v>
      </c>
      <c r="D131" s="56" t="s">
        <v>222</v>
      </c>
      <c r="E131" s="40">
        <v>200000000</v>
      </c>
      <c r="F131" s="49"/>
      <c r="G131" s="145">
        <f t="shared" si="21"/>
        <v>1937508</v>
      </c>
      <c r="H131" s="145">
        <f t="shared" si="21"/>
        <v>1937508</v>
      </c>
      <c r="I131" s="145">
        <f t="shared" si="21"/>
        <v>1937508</v>
      </c>
      <c r="J131" s="60">
        <f t="shared" si="20"/>
        <v>100</v>
      </c>
    </row>
    <row r="132" spans="1:10" ht="84.75" customHeight="1">
      <c r="A132" s="52">
        <v>102</v>
      </c>
      <c r="B132" s="51"/>
      <c r="C132" s="33" t="s">
        <v>302</v>
      </c>
      <c r="D132" s="56" t="s">
        <v>222</v>
      </c>
      <c r="E132" s="40">
        <f>E133</f>
        <v>140082060</v>
      </c>
      <c r="F132" s="49"/>
      <c r="G132" s="145">
        <f aca="true" t="shared" si="22" ref="G132:I133">G133</f>
        <v>1937508</v>
      </c>
      <c r="H132" s="145">
        <f t="shared" si="22"/>
        <v>1937508</v>
      </c>
      <c r="I132" s="145">
        <f t="shared" si="22"/>
        <v>1937508</v>
      </c>
      <c r="J132" s="34">
        <f>'прил 5'!I111</f>
        <v>99.99794323323735</v>
      </c>
    </row>
    <row r="133" spans="1:10" ht="17.25" customHeight="1">
      <c r="A133" s="51">
        <v>103</v>
      </c>
      <c r="B133" s="51"/>
      <c r="C133" s="33" t="s">
        <v>273</v>
      </c>
      <c r="D133" s="56" t="s">
        <v>222</v>
      </c>
      <c r="E133" s="40">
        <f>E134</f>
        <v>140082060</v>
      </c>
      <c r="F133" s="49">
        <v>500</v>
      </c>
      <c r="G133" s="145">
        <f t="shared" si="22"/>
        <v>1937508</v>
      </c>
      <c r="H133" s="145">
        <f t="shared" si="22"/>
        <v>1937508</v>
      </c>
      <c r="I133" s="145">
        <f t="shared" si="22"/>
        <v>1937508</v>
      </c>
      <c r="J133" s="34">
        <f>'прил 5'!I112</f>
        <v>99.99794323323735</v>
      </c>
    </row>
    <row r="134" spans="1:10" ht="19.5" customHeight="1">
      <c r="A134" s="52">
        <v>104</v>
      </c>
      <c r="B134" s="51"/>
      <c r="C134" s="33" t="s">
        <v>272</v>
      </c>
      <c r="D134" s="56" t="s">
        <v>222</v>
      </c>
      <c r="E134" s="40">
        <v>140082060</v>
      </c>
      <c r="F134" s="49">
        <v>540</v>
      </c>
      <c r="G134" s="145">
        <v>1937508</v>
      </c>
      <c r="H134" s="145">
        <v>1937508</v>
      </c>
      <c r="I134" s="145">
        <v>1937508</v>
      </c>
      <c r="J134" s="34">
        <f>'прил 5'!I113</f>
        <v>98.70216711185621</v>
      </c>
    </row>
    <row r="135" spans="1:10" s="20" customFormat="1" ht="14.25" customHeight="1">
      <c r="A135" s="51">
        <v>105</v>
      </c>
      <c r="B135" s="72"/>
      <c r="C135" s="73" t="s">
        <v>217</v>
      </c>
      <c r="D135" s="146" t="s">
        <v>214</v>
      </c>
      <c r="E135" s="63"/>
      <c r="F135" s="64"/>
      <c r="G135" s="145">
        <f>G136</f>
        <v>0</v>
      </c>
      <c r="H135" s="145">
        <f>H136</f>
        <v>37932</v>
      </c>
      <c r="I135" s="145">
        <f>I136</f>
        <v>37932</v>
      </c>
      <c r="J135" s="60">
        <f>J136</f>
        <v>100</v>
      </c>
    </row>
    <row r="136" spans="1:10" ht="14.25" customHeight="1">
      <c r="A136" s="52">
        <v>106</v>
      </c>
      <c r="B136" s="51"/>
      <c r="C136" s="33" t="s">
        <v>215</v>
      </c>
      <c r="D136" s="56" t="s">
        <v>216</v>
      </c>
      <c r="E136" s="40"/>
      <c r="F136" s="49"/>
      <c r="G136" s="145">
        <v>0</v>
      </c>
      <c r="H136" s="145">
        <f aca="true" t="shared" si="23" ref="H136:J137">H137</f>
        <v>37932</v>
      </c>
      <c r="I136" s="145">
        <f t="shared" si="23"/>
        <v>37932</v>
      </c>
      <c r="J136" s="60">
        <f t="shared" si="23"/>
        <v>100</v>
      </c>
    </row>
    <row r="137" spans="1:10" ht="39" customHeight="1">
      <c r="A137" s="51">
        <v>107</v>
      </c>
      <c r="B137" s="51"/>
      <c r="C137" s="33" t="s">
        <v>244</v>
      </c>
      <c r="D137" s="56" t="s">
        <v>216</v>
      </c>
      <c r="E137" s="40">
        <v>100000000</v>
      </c>
      <c r="F137" s="49"/>
      <c r="G137" s="145">
        <f>G138</f>
        <v>0</v>
      </c>
      <c r="H137" s="145">
        <f t="shared" si="23"/>
        <v>37932</v>
      </c>
      <c r="I137" s="145">
        <f t="shared" si="23"/>
        <v>37932</v>
      </c>
      <c r="J137" s="60">
        <f t="shared" si="23"/>
        <v>100</v>
      </c>
    </row>
    <row r="138" spans="1:10" ht="21.75" customHeight="1">
      <c r="A138" s="52">
        <v>103</v>
      </c>
      <c r="B138" s="51"/>
      <c r="C138" s="33" t="s">
        <v>228</v>
      </c>
      <c r="D138" s="56" t="s">
        <v>216</v>
      </c>
      <c r="E138" s="40">
        <v>140000000</v>
      </c>
      <c r="F138" s="49"/>
      <c r="G138" s="145">
        <v>0</v>
      </c>
      <c r="H138" s="145">
        <f>H139+H142</f>
        <v>37932</v>
      </c>
      <c r="I138" s="145">
        <f>I139+I142</f>
        <v>37932</v>
      </c>
      <c r="J138" s="60">
        <f>I138/H138*100</f>
        <v>100</v>
      </c>
    </row>
    <row r="139" spans="1:10" ht="72.75" customHeight="1">
      <c r="A139" s="51">
        <v>104</v>
      </c>
      <c r="B139" s="51"/>
      <c r="C139" s="33" t="s">
        <v>230</v>
      </c>
      <c r="D139" s="56" t="s">
        <v>216</v>
      </c>
      <c r="E139" s="40" t="s">
        <v>278</v>
      </c>
      <c r="F139" s="49"/>
      <c r="G139" s="145">
        <f aca="true" t="shared" si="24" ref="G139:J140">G140</f>
        <v>0</v>
      </c>
      <c r="H139" s="145">
        <f t="shared" si="24"/>
        <v>33867</v>
      </c>
      <c r="I139" s="145">
        <f t="shared" si="24"/>
        <v>33867</v>
      </c>
      <c r="J139" s="60">
        <f t="shared" si="24"/>
        <v>100</v>
      </c>
    </row>
    <row r="140" spans="1:10" ht="24.75" customHeight="1">
      <c r="A140" s="52">
        <v>105</v>
      </c>
      <c r="B140" s="51"/>
      <c r="C140" s="33" t="s">
        <v>113</v>
      </c>
      <c r="D140" s="56" t="s">
        <v>216</v>
      </c>
      <c r="E140" s="40" t="s">
        <v>278</v>
      </c>
      <c r="F140" s="49">
        <v>200</v>
      </c>
      <c r="G140" s="145">
        <f t="shared" si="24"/>
        <v>0</v>
      </c>
      <c r="H140" s="145">
        <f t="shared" si="24"/>
        <v>33867</v>
      </c>
      <c r="I140" s="145">
        <f t="shared" si="24"/>
        <v>33867</v>
      </c>
      <c r="J140" s="60">
        <f t="shared" si="24"/>
        <v>100</v>
      </c>
    </row>
    <row r="141" spans="1:10" ht="26.25" customHeight="1">
      <c r="A141" s="51">
        <v>106</v>
      </c>
      <c r="B141" s="51"/>
      <c r="C141" s="33" t="s">
        <v>114</v>
      </c>
      <c r="D141" s="56" t="s">
        <v>216</v>
      </c>
      <c r="E141" s="40" t="s">
        <v>278</v>
      </c>
      <c r="F141" s="49">
        <v>240</v>
      </c>
      <c r="G141" s="145">
        <v>0</v>
      </c>
      <c r="H141" s="145">
        <v>33867</v>
      </c>
      <c r="I141" s="145">
        <v>33867</v>
      </c>
      <c r="J141" s="60">
        <f>J142</f>
        <v>100</v>
      </c>
    </row>
    <row r="142" spans="1:10" ht="80.25" customHeight="1">
      <c r="A142" s="52">
        <v>107</v>
      </c>
      <c r="B142" s="51"/>
      <c r="C142" s="33" t="s">
        <v>231</v>
      </c>
      <c r="D142" s="56" t="s">
        <v>216</v>
      </c>
      <c r="E142" s="40" t="s">
        <v>278</v>
      </c>
      <c r="F142" s="49"/>
      <c r="G142" s="145">
        <f aca="true" t="shared" si="25" ref="G142:I143">G143</f>
        <v>0</v>
      </c>
      <c r="H142" s="145">
        <f t="shared" si="25"/>
        <v>4065</v>
      </c>
      <c r="I142" s="145">
        <f t="shared" si="25"/>
        <v>4065</v>
      </c>
      <c r="J142" s="60">
        <f>J143</f>
        <v>100</v>
      </c>
    </row>
    <row r="143" spans="1:10" ht="27" customHeight="1">
      <c r="A143" s="51">
        <v>108</v>
      </c>
      <c r="B143" s="51"/>
      <c r="C143" s="33" t="s">
        <v>113</v>
      </c>
      <c r="D143" s="56" t="s">
        <v>216</v>
      </c>
      <c r="E143" s="40" t="s">
        <v>278</v>
      </c>
      <c r="F143" s="49">
        <v>200</v>
      </c>
      <c r="G143" s="145">
        <f t="shared" si="25"/>
        <v>0</v>
      </c>
      <c r="H143" s="145">
        <f t="shared" si="25"/>
        <v>4065</v>
      </c>
      <c r="I143" s="145">
        <f t="shared" si="25"/>
        <v>4065</v>
      </c>
      <c r="J143" s="60">
        <f>J144</f>
        <v>100</v>
      </c>
    </row>
    <row r="144" spans="1:10" ht="26.25" customHeight="1">
      <c r="A144" s="52">
        <v>109</v>
      </c>
      <c r="B144" s="51"/>
      <c r="C144" s="33" t="s">
        <v>114</v>
      </c>
      <c r="D144" s="56" t="s">
        <v>216</v>
      </c>
      <c r="E144" s="40" t="s">
        <v>278</v>
      </c>
      <c r="F144" s="49">
        <v>240</v>
      </c>
      <c r="G144" s="145">
        <v>0</v>
      </c>
      <c r="H144" s="145">
        <v>4065</v>
      </c>
      <c r="I144" s="145">
        <v>4065</v>
      </c>
      <c r="J144" s="60">
        <f>I144/H144*100</f>
        <v>100</v>
      </c>
    </row>
    <row r="145" spans="1:10" ht="26.25" customHeight="1">
      <c r="A145" s="51">
        <v>110</v>
      </c>
      <c r="B145" s="51"/>
      <c r="C145" s="33" t="s">
        <v>274</v>
      </c>
      <c r="D145" s="56" t="s">
        <v>61</v>
      </c>
      <c r="E145" s="40"/>
      <c r="F145" s="49"/>
      <c r="G145" s="145">
        <v>48000</v>
      </c>
      <c r="H145" s="161">
        <v>72332.93</v>
      </c>
      <c r="I145" s="161">
        <v>72332.93</v>
      </c>
      <c r="J145" s="60">
        <f aca="true" t="shared" si="26" ref="J145:J151">I145/H145*100</f>
        <v>100</v>
      </c>
    </row>
    <row r="146" spans="1:10" ht="26.25" customHeight="1">
      <c r="A146" s="52">
        <v>111</v>
      </c>
      <c r="B146" s="51"/>
      <c r="C146" s="33" t="s">
        <v>265</v>
      </c>
      <c r="D146" s="56" t="s">
        <v>267</v>
      </c>
      <c r="E146" s="40"/>
      <c r="F146" s="49"/>
      <c r="G146" s="145">
        <v>48000</v>
      </c>
      <c r="H146" s="161">
        <v>72332.93</v>
      </c>
      <c r="I146" s="161">
        <v>72332.93</v>
      </c>
      <c r="J146" s="60">
        <f t="shared" si="26"/>
        <v>100</v>
      </c>
    </row>
    <row r="147" spans="1:10" ht="42.75" customHeight="1">
      <c r="A147" s="52">
        <v>112</v>
      </c>
      <c r="B147" s="51"/>
      <c r="C147" s="33" t="s">
        <v>244</v>
      </c>
      <c r="D147" s="56" t="s">
        <v>267</v>
      </c>
      <c r="E147" s="56" t="s">
        <v>275</v>
      </c>
      <c r="F147" s="49"/>
      <c r="G147" s="145">
        <v>48000</v>
      </c>
      <c r="H147" s="161">
        <v>72332.93</v>
      </c>
      <c r="I147" s="161">
        <v>72332.93</v>
      </c>
      <c r="J147" s="60">
        <f t="shared" si="26"/>
        <v>100</v>
      </c>
    </row>
    <row r="148" spans="1:10" ht="16.5" customHeight="1">
      <c r="A148" s="51">
        <v>113</v>
      </c>
      <c r="B148" s="51"/>
      <c r="C148" s="33" t="s">
        <v>228</v>
      </c>
      <c r="D148" s="56" t="s">
        <v>267</v>
      </c>
      <c r="E148" s="56" t="s">
        <v>268</v>
      </c>
      <c r="F148" s="49"/>
      <c r="G148" s="145">
        <v>48000</v>
      </c>
      <c r="H148" s="161">
        <v>72332.93</v>
      </c>
      <c r="I148" s="161">
        <v>72332.93</v>
      </c>
      <c r="J148" s="60">
        <f t="shared" si="26"/>
        <v>100</v>
      </c>
    </row>
    <row r="149" spans="1:10" ht="78" customHeight="1">
      <c r="A149" s="52">
        <v>114</v>
      </c>
      <c r="B149" s="51"/>
      <c r="C149" s="33" t="s">
        <v>304</v>
      </c>
      <c r="D149" s="56" t="s">
        <v>267</v>
      </c>
      <c r="E149" s="56" t="s">
        <v>276</v>
      </c>
      <c r="F149" s="49"/>
      <c r="G149" s="145">
        <v>48000</v>
      </c>
      <c r="H149" s="161">
        <v>72332.93</v>
      </c>
      <c r="I149" s="161">
        <v>72332.93</v>
      </c>
      <c r="J149" s="60">
        <f t="shared" si="26"/>
        <v>100</v>
      </c>
    </row>
    <row r="150" spans="1:10" ht="30.75" customHeight="1">
      <c r="A150" s="51">
        <v>115</v>
      </c>
      <c r="B150" s="51"/>
      <c r="C150" s="33" t="s">
        <v>273</v>
      </c>
      <c r="D150" s="56" t="s">
        <v>267</v>
      </c>
      <c r="E150" s="56" t="s">
        <v>276</v>
      </c>
      <c r="F150" s="49">
        <v>500</v>
      </c>
      <c r="G150" s="145">
        <v>48000</v>
      </c>
      <c r="H150" s="161">
        <v>72332.93</v>
      </c>
      <c r="I150" s="161">
        <v>72332.93</v>
      </c>
      <c r="J150" s="60">
        <f t="shared" si="26"/>
        <v>100</v>
      </c>
    </row>
    <row r="151" spans="1:10" ht="30.75" customHeight="1">
      <c r="A151" s="52">
        <v>116</v>
      </c>
      <c r="B151" s="51"/>
      <c r="C151" s="33" t="s">
        <v>272</v>
      </c>
      <c r="D151" s="56" t="s">
        <v>267</v>
      </c>
      <c r="E151" s="56" t="s">
        <v>276</v>
      </c>
      <c r="F151" s="49">
        <v>540</v>
      </c>
      <c r="G151" s="145">
        <v>48000</v>
      </c>
      <c r="H151" s="145">
        <v>72332.93</v>
      </c>
      <c r="I151" s="145">
        <v>72332.93</v>
      </c>
      <c r="J151" s="60">
        <f t="shared" si="26"/>
        <v>100</v>
      </c>
    </row>
    <row r="152" spans="1:10" s="20" customFormat="1" ht="27.75" customHeight="1">
      <c r="A152" s="51">
        <v>117</v>
      </c>
      <c r="B152" s="72">
        <v>85</v>
      </c>
      <c r="C152" s="73" t="s">
        <v>239</v>
      </c>
      <c r="D152" s="146" t="s">
        <v>321</v>
      </c>
      <c r="E152" s="63"/>
      <c r="F152" s="146"/>
      <c r="G152" s="145">
        <f>G153</f>
        <v>48620</v>
      </c>
      <c r="H152" s="145">
        <f>H153</f>
        <v>48620</v>
      </c>
      <c r="I152" s="145">
        <f>I153</f>
        <v>48619</v>
      </c>
      <c r="J152" s="60">
        <f>I152/H152*100</f>
        <v>99.99794323323735</v>
      </c>
    </row>
    <row r="153" spans="1:10" s="7" customFormat="1" ht="18.75" customHeight="1">
      <c r="A153" s="52">
        <v>118</v>
      </c>
      <c r="B153" s="52">
        <v>86</v>
      </c>
      <c r="C153" s="33" t="s">
        <v>240</v>
      </c>
      <c r="D153" s="74" t="s">
        <v>321</v>
      </c>
      <c r="E153" s="37"/>
      <c r="F153" s="74"/>
      <c r="G153" s="145">
        <f>G155</f>
        <v>48620</v>
      </c>
      <c r="H153" s="145">
        <f>H155</f>
        <v>48620</v>
      </c>
      <c r="I153" s="145">
        <f>I155</f>
        <v>48619</v>
      </c>
      <c r="J153" s="60">
        <f>I153/H153*100</f>
        <v>99.99794323323735</v>
      </c>
    </row>
    <row r="154" spans="1:10" ht="12.75" customHeight="1" hidden="1">
      <c r="A154" s="51">
        <v>139</v>
      </c>
      <c r="B154" s="51">
        <v>804</v>
      </c>
      <c r="C154" s="33" t="s">
        <v>123</v>
      </c>
      <c r="D154" s="56" t="s">
        <v>87</v>
      </c>
      <c r="E154" s="40" t="s">
        <v>69</v>
      </c>
      <c r="F154" s="56"/>
      <c r="G154" s="145" t="e">
        <f>#REF!</f>
        <v>#REF!</v>
      </c>
      <c r="H154" s="145" t="e">
        <f>#REF!</f>
        <v>#REF!</v>
      </c>
      <c r="I154" s="145" t="e">
        <f>#REF!</f>
        <v>#REF!</v>
      </c>
      <c r="J154" s="60" t="e">
        <f>I154/H154*100</f>
        <v>#REF!</v>
      </c>
    </row>
    <row r="155" spans="1:10" ht="39.75" customHeight="1">
      <c r="A155" s="52">
        <v>119</v>
      </c>
      <c r="B155" s="51"/>
      <c r="C155" s="33" t="s">
        <v>244</v>
      </c>
      <c r="D155" s="74" t="s">
        <v>321</v>
      </c>
      <c r="E155" s="40">
        <v>100000000</v>
      </c>
      <c r="F155" s="56"/>
      <c r="G155" s="145">
        <f>G156</f>
        <v>48620</v>
      </c>
      <c r="H155" s="145">
        <f>H156</f>
        <v>48620</v>
      </c>
      <c r="I155" s="145">
        <f>I156</f>
        <v>48619</v>
      </c>
      <c r="J155" s="60">
        <f>I155/H155*100</f>
        <v>99.99794323323735</v>
      </c>
    </row>
    <row r="156" spans="1:10" ht="64.5" customHeight="1">
      <c r="A156" s="52">
        <v>120</v>
      </c>
      <c r="B156" s="51"/>
      <c r="C156" s="73" t="s">
        <v>337</v>
      </c>
      <c r="D156" s="74" t="s">
        <v>321</v>
      </c>
      <c r="E156" s="40">
        <v>140080790</v>
      </c>
      <c r="F156" s="56"/>
      <c r="G156" s="145">
        <f aca="true" t="shared" si="27" ref="G156:J157">G157</f>
        <v>48620</v>
      </c>
      <c r="H156" s="145">
        <f t="shared" si="27"/>
        <v>48620</v>
      </c>
      <c r="I156" s="145">
        <f t="shared" si="27"/>
        <v>48619</v>
      </c>
      <c r="J156" s="60">
        <f t="shared" si="27"/>
        <v>99.99794323323735</v>
      </c>
    </row>
    <row r="157" spans="1:10" ht="27.75" customHeight="1">
      <c r="A157" s="52">
        <v>120</v>
      </c>
      <c r="B157" s="51"/>
      <c r="C157" s="33" t="s">
        <v>113</v>
      </c>
      <c r="D157" s="74" t="s">
        <v>321</v>
      </c>
      <c r="E157" s="40">
        <v>140080790</v>
      </c>
      <c r="F157" s="56" t="s">
        <v>121</v>
      </c>
      <c r="G157" s="145">
        <f t="shared" si="27"/>
        <v>48620</v>
      </c>
      <c r="H157" s="145">
        <f t="shared" si="27"/>
        <v>48620</v>
      </c>
      <c r="I157" s="145">
        <f t="shared" si="27"/>
        <v>48619</v>
      </c>
      <c r="J157" s="60">
        <f t="shared" si="27"/>
        <v>99.99794323323735</v>
      </c>
    </row>
    <row r="158" spans="1:10" ht="27" customHeight="1">
      <c r="A158" s="52">
        <v>122</v>
      </c>
      <c r="B158" s="51"/>
      <c r="C158" s="33" t="s">
        <v>114</v>
      </c>
      <c r="D158" s="74" t="s">
        <v>321</v>
      </c>
      <c r="E158" s="40">
        <v>140080790</v>
      </c>
      <c r="F158" s="56" t="s">
        <v>97</v>
      </c>
      <c r="G158" s="145">
        <f>'прил 5'!F112</f>
        <v>48620</v>
      </c>
      <c r="H158" s="145">
        <v>48620</v>
      </c>
      <c r="I158" s="145">
        <v>48619</v>
      </c>
      <c r="J158" s="60">
        <f>I158/H158*100</f>
        <v>99.99794323323735</v>
      </c>
    </row>
    <row r="159" spans="1:10" ht="27" customHeight="1">
      <c r="A159" s="51">
        <v>123</v>
      </c>
      <c r="B159" s="51"/>
      <c r="C159" s="33" t="str">
        <f>'прил 5'!B152</f>
        <v> Прочие межбюджетные трансферты общего характера</v>
      </c>
      <c r="D159" s="74" t="s">
        <v>259</v>
      </c>
      <c r="E159" s="40"/>
      <c r="F159" s="56"/>
      <c r="G159" s="145">
        <v>26404</v>
      </c>
      <c r="H159" s="145">
        <v>26404</v>
      </c>
      <c r="I159" s="145">
        <v>26404</v>
      </c>
      <c r="J159" s="60">
        <f aca="true" t="shared" si="28" ref="J159:J164">I159/H159*100</f>
        <v>100</v>
      </c>
    </row>
    <row r="160" spans="1:10" ht="27" customHeight="1">
      <c r="A160" s="52">
        <v>124</v>
      </c>
      <c r="B160" s="51"/>
      <c r="C160" s="33" t="str">
        <f>C159</f>
        <v> Прочие межбюджетные трансферты общего характера</v>
      </c>
      <c r="D160" s="74" t="s">
        <v>259</v>
      </c>
      <c r="E160" s="40"/>
      <c r="F160" s="56"/>
      <c r="G160" s="145">
        <v>26404</v>
      </c>
      <c r="H160" s="145">
        <v>26404</v>
      </c>
      <c r="I160" s="145">
        <v>26404</v>
      </c>
      <c r="J160" s="60">
        <f t="shared" si="28"/>
        <v>100</v>
      </c>
    </row>
    <row r="161" spans="1:10" ht="27" customHeight="1">
      <c r="A161" s="51">
        <v>125</v>
      </c>
      <c r="B161" s="51"/>
      <c r="C161" s="33" t="str">
        <f>C160</f>
        <v> Прочие межбюджетные трансферты общего характера</v>
      </c>
      <c r="D161" s="74" t="s">
        <v>259</v>
      </c>
      <c r="E161" s="40">
        <v>8110082090</v>
      </c>
      <c r="F161" s="56"/>
      <c r="G161" s="145">
        <v>26404</v>
      </c>
      <c r="H161" s="145">
        <v>26404</v>
      </c>
      <c r="I161" s="145">
        <v>26404</v>
      </c>
      <c r="J161" s="60">
        <f t="shared" si="28"/>
        <v>100</v>
      </c>
    </row>
    <row r="162" spans="1:10" ht="63" customHeight="1">
      <c r="A162" s="52">
        <v>126</v>
      </c>
      <c r="B162" s="51"/>
      <c r="C162" s="33" t="str">
        <f>'прил 5'!B154</f>
        <v> Прочие межбюджетные трансферты, передаваемые бюджетам муниципальных районов  на осуществление отдельных полномочий органов местного  самоуправления поселений по внешнему муниципальному контролю сельских поселений в рамках непрограмных расходов отдельных органов местного самоуправления</v>
      </c>
      <c r="D162" s="74" t="s">
        <v>259</v>
      </c>
      <c r="E162" s="40">
        <v>8110082090</v>
      </c>
      <c r="F162" s="56"/>
      <c r="G162" s="145">
        <v>26404</v>
      </c>
      <c r="H162" s="145">
        <v>26404</v>
      </c>
      <c r="I162" s="145">
        <v>26404</v>
      </c>
      <c r="J162" s="60">
        <f t="shared" si="28"/>
        <v>100</v>
      </c>
    </row>
    <row r="163" spans="1:10" ht="27" customHeight="1">
      <c r="A163" s="51">
        <v>127</v>
      </c>
      <c r="B163" s="51"/>
      <c r="C163" s="33" t="str">
        <f>C157</f>
        <v>Закупка товаров, работ и услуг для государственных (муниципальных) нужд</v>
      </c>
      <c r="D163" s="74" t="s">
        <v>259</v>
      </c>
      <c r="E163" s="40">
        <v>8110082090</v>
      </c>
      <c r="F163" s="56" t="s">
        <v>270</v>
      </c>
      <c r="G163" s="145">
        <v>26404</v>
      </c>
      <c r="H163" s="145">
        <v>26404</v>
      </c>
      <c r="I163" s="145">
        <v>26404</v>
      </c>
      <c r="J163" s="60">
        <f t="shared" si="28"/>
        <v>100</v>
      </c>
    </row>
    <row r="164" spans="1:10" ht="27" customHeight="1">
      <c r="A164" s="52">
        <v>128</v>
      </c>
      <c r="B164" s="51"/>
      <c r="C164" s="33" t="str">
        <f>C158</f>
        <v>Иные закупки товаров, работ и услуг для обеспечения государственных (муниципальных) нужд</v>
      </c>
      <c r="D164" s="74" t="s">
        <v>259</v>
      </c>
      <c r="E164" s="40">
        <v>8110082090</v>
      </c>
      <c r="F164" s="56" t="s">
        <v>271</v>
      </c>
      <c r="G164" s="145">
        <v>26404</v>
      </c>
      <c r="H164" s="145">
        <v>26404</v>
      </c>
      <c r="I164" s="145">
        <v>26404</v>
      </c>
      <c r="J164" s="60">
        <f t="shared" si="28"/>
        <v>100</v>
      </c>
    </row>
    <row r="165" spans="1:10" s="6" customFormat="1" ht="12" customHeight="1">
      <c r="A165" s="51"/>
      <c r="B165" s="51"/>
      <c r="C165" s="33" t="s">
        <v>184</v>
      </c>
      <c r="D165" s="57"/>
      <c r="E165" s="57"/>
      <c r="F165" s="57"/>
      <c r="G165" s="143">
        <f>G15</f>
        <v>8637218</v>
      </c>
      <c r="H165" s="143">
        <f>H15</f>
        <v>17108206.64</v>
      </c>
      <c r="I165" s="143">
        <f>I15</f>
        <v>17043853.47</v>
      </c>
      <c r="J165" s="150">
        <f>I165/H165*100</f>
        <v>99.623846196424</v>
      </c>
    </row>
    <row r="166" ht="1.5" customHeight="1"/>
    <row r="167" ht="12" hidden="1"/>
    <row r="168" ht="12" hidden="1"/>
    <row r="169" ht="12" hidden="1"/>
    <row r="170" ht="12" hidden="1"/>
    <row r="171" ht="12" hidden="1"/>
    <row r="172" spans="1:6" ht="8.25" customHeight="1" hidden="1">
      <c r="A172" s="183"/>
      <c r="B172" s="183"/>
      <c r="C172" s="183"/>
      <c r="D172" s="183"/>
      <c r="E172" s="183"/>
      <c r="F172" s="183"/>
    </row>
  </sheetData>
  <sheetProtection/>
  <mergeCells count="42">
    <mergeCell ref="J89:J90"/>
    <mergeCell ref="H28:H29"/>
    <mergeCell ref="E54:E55"/>
    <mergeCell ref="F54:F55"/>
    <mergeCell ref="C28:C29"/>
    <mergeCell ref="H89:H90"/>
    <mergeCell ref="I28:I29"/>
    <mergeCell ref="I89:I90"/>
    <mergeCell ref="J28:J29"/>
    <mergeCell ref="B1:D1"/>
    <mergeCell ref="B2:D2"/>
    <mergeCell ref="B3:D3"/>
    <mergeCell ref="A54:A55"/>
    <mergeCell ref="B54:B55"/>
    <mergeCell ref="C54:C55"/>
    <mergeCell ref="D54:D55"/>
    <mergeCell ref="A10:H10"/>
    <mergeCell ref="A28:A29"/>
    <mergeCell ref="A89:A90"/>
    <mergeCell ref="B89:B90"/>
    <mergeCell ref="D89:D90"/>
    <mergeCell ref="G89:G90"/>
    <mergeCell ref="A172:B172"/>
    <mergeCell ref="C172:F172"/>
    <mergeCell ref="A74:A75"/>
    <mergeCell ref="D4:J4"/>
    <mergeCell ref="D5:J5"/>
    <mergeCell ref="D6:J6"/>
    <mergeCell ref="F28:F29"/>
    <mergeCell ref="D15:F15"/>
    <mergeCell ref="D7:J7"/>
    <mergeCell ref="G28:G29"/>
    <mergeCell ref="A79:A80"/>
    <mergeCell ref="A84:A85"/>
    <mergeCell ref="A31:A32"/>
    <mergeCell ref="C8:G8"/>
    <mergeCell ref="C9:G9"/>
    <mergeCell ref="D28:D29"/>
    <mergeCell ref="E28:E29"/>
    <mergeCell ref="B28:B29"/>
    <mergeCell ref="A64:A65"/>
    <mergeCell ref="A69:A70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H15" sqref="H15"/>
    </sheetView>
  </sheetViews>
  <sheetFormatPr defaultColWidth="8.8515625" defaultRowHeight="12.75"/>
  <cols>
    <col min="1" max="1" width="4.421875" style="4" customWidth="1"/>
    <col min="2" max="2" width="0.42578125" style="4" hidden="1" customWidth="1"/>
    <col min="3" max="3" width="3.57421875" style="4" hidden="1" customWidth="1"/>
    <col min="4" max="4" width="4.421875" style="4" hidden="1" customWidth="1"/>
    <col min="5" max="5" width="6.140625" style="4" hidden="1" customWidth="1"/>
    <col min="6" max="6" width="5.140625" style="4" hidden="1" customWidth="1"/>
    <col min="7" max="7" width="46.00390625" style="4" customWidth="1"/>
    <col min="8" max="8" width="9.421875" style="4" customWidth="1"/>
    <col min="9" max="9" width="9.8515625" style="4" customWidth="1"/>
    <col min="10" max="10" width="10.57421875" style="4" customWidth="1"/>
    <col min="11" max="11" width="6.421875" style="4" customWidth="1"/>
    <col min="12" max="16384" width="8.8515625" style="18" customWidth="1"/>
  </cols>
  <sheetData>
    <row r="1" spans="3:11" ht="12">
      <c r="C1" s="183"/>
      <c r="D1" s="183"/>
      <c r="E1" s="183"/>
      <c r="F1" s="183"/>
      <c r="G1" s="183"/>
      <c r="H1" s="27"/>
      <c r="J1" s="183" t="s">
        <v>380</v>
      </c>
      <c r="K1" s="183"/>
    </row>
    <row r="2" spans="3:11" ht="12">
      <c r="C2" s="3"/>
      <c r="D2" s="183"/>
      <c r="E2" s="183"/>
      <c r="F2" s="183"/>
      <c r="G2" s="183"/>
      <c r="H2" s="27"/>
      <c r="J2" s="183" t="s">
        <v>368</v>
      </c>
      <c r="K2" s="183"/>
    </row>
    <row r="3" spans="3:11" ht="12">
      <c r="C3" s="3"/>
      <c r="D3" s="183"/>
      <c r="E3" s="183"/>
      <c r="F3" s="183"/>
      <c r="G3" s="183"/>
      <c r="H3" s="183" t="s">
        <v>218</v>
      </c>
      <c r="I3" s="183"/>
      <c r="J3" s="183"/>
      <c r="K3" s="183"/>
    </row>
    <row r="4" spans="3:11" ht="12">
      <c r="C4" s="3"/>
      <c r="D4" s="183"/>
      <c r="E4" s="183"/>
      <c r="F4" s="183"/>
      <c r="G4" s="183"/>
      <c r="H4" s="183" t="s">
        <v>398</v>
      </c>
      <c r="I4" s="183"/>
      <c r="J4" s="183"/>
      <c r="K4" s="183"/>
    </row>
    <row r="5" spans="3:8" ht="12.75" customHeight="1" hidden="1">
      <c r="C5" s="3"/>
      <c r="D5" s="183"/>
      <c r="E5" s="183"/>
      <c r="F5" s="183"/>
      <c r="G5" s="183"/>
      <c r="H5" s="27"/>
    </row>
    <row r="6" spans="3:8" ht="12.75" customHeight="1" hidden="1">
      <c r="C6" s="3"/>
      <c r="D6" s="183"/>
      <c r="E6" s="183"/>
      <c r="F6" s="183"/>
      <c r="G6" s="183"/>
      <c r="H6" s="27"/>
    </row>
    <row r="7" spans="1:11" ht="24.75" customHeight="1">
      <c r="A7" s="47"/>
      <c r="B7" s="47"/>
      <c r="C7" s="47"/>
      <c r="D7" s="224" t="s">
        <v>187</v>
      </c>
      <c r="E7" s="224"/>
      <c r="F7" s="224"/>
      <c r="G7" s="224"/>
      <c r="H7" s="224"/>
      <c r="I7" s="225"/>
      <c r="J7" s="225"/>
      <c r="K7" s="225"/>
    </row>
    <row r="8" spans="1:11" ht="74.25" customHeight="1">
      <c r="A8" s="49" t="s">
        <v>9</v>
      </c>
      <c r="B8" s="50" t="s">
        <v>79</v>
      </c>
      <c r="C8" s="49" t="s">
        <v>80</v>
      </c>
      <c r="D8" s="49" t="s">
        <v>81</v>
      </c>
      <c r="E8" s="49" t="s">
        <v>82</v>
      </c>
      <c r="F8" s="49" t="s">
        <v>83</v>
      </c>
      <c r="G8" s="33" t="s">
        <v>277</v>
      </c>
      <c r="H8" s="30" t="s">
        <v>108</v>
      </c>
      <c r="I8" s="30" t="s">
        <v>111</v>
      </c>
      <c r="J8" s="30" t="s">
        <v>110</v>
      </c>
      <c r="K8" s="30" t="s">
        <v>112</v>
      </c>
    </row>
    <row r="9" spans="1:11" ht="13.5" customHeight="1" hidden="1">
      <c r="A9" s="51">
        <v>1</v>
      </c>
      <c r="B9" s="51">
        <v>804</v>
      </c>
      <c r="C9" s="49"/>
      <c r="D9" s="216" t="s">
        <v>78</v>
      </c>
      <c r="E9" s="216"/>
      <c r="F9" s="216"/>
      <c r="G9" s="216"/>
      <c r="H9" s="51" t="e">
        <f>+H11+#REF!+#REF!+#REF!+#REF!+#REF!</f>
        <v>#REF!</v>
      </c>
      <c r="I9" s="51" t="e">
        <f>+I11+#REF!+#REF!+#REF!+#REF!+#REF!</f>
        <v>#REF!</v>
      </c>
      <c r="J9" s="51" t="e">
        <f>+J11+#REF!+#REF!+#REF!+#REF!+#REF!</f>
        <v>#REF!</v>
      </c>
      <c r="K9" s="51" t="e">
        <f>+K11+#REF!+#REF!+#REF!+#REF!+#REF!</f>
        <v>#REF!</v>
      </c>
    </row>
    <row r="10" spans="1:11" ht="18" customHeight="1" hidden="1">
      <c r="A10" s="51">
        <v>2</v>
      </c>
      <c r="B10" s="51">
        <v>804</v>
      </c>
      <c r="C10" s="56" t="s">
        <v>20</v>
      </c>
      <c r="D10" s="216" t="s">
        <v>11</v>
      </c>
      <c r="E10" s="216"/>
      <c r="F10" s="216"/>
      <c r="G10" s="216"/>
      <c r="H10" s="51" t="e">
        <f>H12+#REF!+#REF!+#REF!</f>
        <v>#REF!</v>
      </c>
      <c r="I10" s="51" t="e">
        <f>I12+#REF!+#REF!+#REF!</f>
        <v>#REF!</v>
      </c>
      <c r="J10" s="51" t="e">
        <f>J12+#REF!+#REF!+#REF!</f>
        <v>#REF!</v>
      </c>
      <c r="K10" s="51" t="e">
        <f>K12+#REF!+#REF!+#REF!</f>
        <v>#REF!</v>
      </c>
    </row>
    <row r="11" spans="1:11" s="19" customFormat="1" ht="15.75" customHeight="1">
      <c r="A11" s="53"/>
      <c r="B11" s="53">
        <v>804</v>
      </c>
      <c r="C11" s="91" t="s">
        <v>20</v>
      </c>
      <c r="D11" s="216">
        <v>1</v>
      </c>
      <c r="E11" s="216"/>
      <c r="F11" s="216"/>
      <c r="G11" s="216"/>
      <c r="H11" s="51">
        <v>2</v>
      </c>
      <c r="I11" s="51">
        <v>3</v>
      </c>
      <c r="J11" s="51">
        <v>4</v>
      </c>
      <c r="K11" s="66">
        <v>5</v>
      </c>
    </row>
    <row r="12" spans="1:11" ht="103.5" customHeight="1">
      <c r="A12" s="51">
        <v>1</v>
      </c>
      <c r="B12" s="53">
        <v>804</v>
      </c>
      <c r="C12" s="91" t="s">
        <v>20</v>
      </c>
      <c r="D12" s="91" t="s">
        <v>21</v>
      </c>
      <c r="E12" s="54"/>
      <c r="F12" s="54"/>
      <c r="G12" s="33" t="s">
        <v>305</v>
      </c>
      <c r="H12" s="90">
        <v>1937508</v>
      </c>
      <c r="I12" s="90">
        <v>1937508</v>
      </c>
      <c r="J12" s="90">
        <v>1937508</v>
      </c>
      <c r="K12" s="90">
        <f>J12/I12*100</f>
        <v>100</v>
      </c>
    </row>
    <row r="13" spans="1:11" ht="105" customHeight="1">
      <c r="A13" s="51">
        <v>2</v>
      </c>
      <c r="B13" s="53"/>
      <c r="C13" s="91"/>
      <c r="D13" s="91"/>
      <c r="E13" s="54"/>
      <c r="F13" s="54"/>
      <c r="G13" s="33" t="str">
        <f>'прил 4'!C149</f>
        <v>Межбюджетные трансферты, передаваемые бюджетам муниципальных районов из бюджетов поселений на осуществление части полномочий поназначению и выплате пенсии за выслугу лет лицам, замещавшим муниципальные должности и лицам, замещавшим  должности муниципальной службы в органах местного самоуправления поселений  Казачинского района   в рамках подпрограммы "Прочие  мероприятия Галанинского сельсовета" </v>
      </c>
      <c r="H13" s="89">
        <v>72332.93</v>
      </c>
      <c r="I13" s="89">
        <v>72332.93</v>
      </c>
      <c r="J13" s="89">
        <v>72332.93</v>
      </c>
      <c r="K13" s="90">
        <f>J13/I13*100</f>
        <v>100</v>
      </c>
    </row>
    <row r="14" spans="1:11" ht="90.75" customHeight="1">
      <c r="A14" s="51">
        <v>3</v>
      </c>
      <c r="B14" s="53"/>
      <c r="C14" s="91"/>
      <c r="D14" s="91"/>
      <c r="E14" s="54"/>
      <c r="F14" s="54"/>
      <c r="G14" s="33" t="str">
        <f>'прил 4'!C162</f>
        <v> Прочие межбюджетные трансферты, передаваемые бюджетам муниципальных районов  на осуществление отдельных полномочий органов местного  самоуправления поселений по внешнему муниципальному контролю сельских поселений в рамках непрограмных расходов отдельных органов местного самоуправления</v>
      </c>
      <c r="H14" s="89">
        <v>26404</v>
      </c>
      <c r="I14" s="89">
        <f>H14</f>
        <v>26404</v>
      </c>
      <c r="J14" s="89">
        <f>I14</f>
        <v>26404</v>
      </c>
      <c r="K14" s="90">
        <f>J14/I14*100</f>
        <v>100</v>
      </c>
    </row>
    <row r="15" spans="1:11" ht="23.25" customHeight="1">
      <c r="A15" s="51"/>
      <c r="B15" s="51">
        <v>804</v>
      </c>
      <c r="C15" s="56" t="s">
        <v>20</v>
      </c>
      <c r="D15" s="56" t="s">
        <v>21</v>
      </c>
      <c r="E15" s="49" t="s">
        <v>100</v>
      </c>
      <c r="F15" s="49"/>
      <c r="G15" s="33" t="s">
        <v>164</v>
      </c>
      <c r="H15" s="90">
        <f>H12+H13+H14</f>
        <v>2036244.93</v>
      </c>
      <c r="I15" s="90">
        <f>I12+I13+I14</f>
        <v>2036244.93</v>
      </c>
      <c r="J15" s="90">
        <f>J12+J13+J14</f>
        <v>2036244.93</v>
      </c>
      <c r="K15" s="90">
        <f>J15/I15*100</f>
        <v>100</v>
      </c>
    </row>
  </sheetData>
  <sheetProtection/>
  <mergeCells count="14">
    <mergeCell ref="D4:G4"/>
    <mergeCell ref="H4:K4"/>
    <mergeCell ref="C1:G1"/>
    <mergeCell ref="D2:G2"/>
    <mergeCell ref="J1:K1"/>
    <mergeCell ref="J2:K2"/>
    <mergeCell ref="H3:K3"/>
    <mergeCell ref="D3:G3"/>
    <mergeCell ref="D9:G9"/>
    <mergeCell ref="D10:G10"/>
    <mergeCell ref="D11:G11"/>
    <mergeCell ref="D5:G5"/>
    <mergeCell ref="D6:G6"/>
    <mergeCell ref="D7:K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2023-03-24T04:02:06Z</cp:lastPrinted>
  <dcterms:created xsi:type="dcterms:W3CDTF">1996-10-08T23:32:33Z</dcterms:created>
  <dcterms:modified xsi:type="dcterms:W3CDTF">2023-06-13T03:33:46Z</dcterms:modified>
  <cp:category/>
  <cp:version/>
  <cp:contentType/>
  <cp:contentStatus/>
</cp:coreProperties>
</file>